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Becas General\Certificación y competencias laborales\"/>
    </mc:Choice>
  </mc:AlternateContent>
  <xr:revisionPtr revIDLastSave="0" documentId="13_ncr:1_{FFD2DAB7-74DF-45A1-B5B8-B7578878A7F2}" xr6:coauthVersionLast="47" xr6:coauthVersionMax="47" xr10:uidLastSave="{00000000-0000-0000-0000-000000000000}"/>
  <bookViews>
    <workbookView xWindow="-120" yWindow="-120" windowWidth="20730" windowHeight="11040" xr2:uid="{08627E30-304E-40A8-B54F-12A064F68D74}"/>
  </bookViews>
  <sheets>
    <sheet name="Evaluación" sheetId="1" r:id="rId1"/>
    <sheet name="Adjudicados" sheetId="4" r:id="rId2"/>
    <sheet name="No Adjudicados" sheetId="3" r:id="rId3"/>
  </sheets>
  <definedNames>
    <definedName name="_xlnm._FilterDatabase" localSheetId="0" hidden="1">Evaluación!$A$1:$AE$49</definedName>
    <definedName name="_xlnm._FilterDatabase" localSheetId="2" hidden="1">'No Adjudicados'!$A$1:$A$6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4" i="1"/>
  <c r="V17" i="1"/>
  <c r="W17" i="1"/>
  <c r="X17" i="1"/>
  <c r="Y17" i="1"/>
  <c r="Z17" i="1" l="1"/>
  <c r="AA17" i="1" s="1"/>
  <c r="P2" i="1"/>
  <c r="P30" i="1" l="1"/>
  <c r="AC30" i="1" s="1"/>
  <c r="P31" i="1"/>
  <c r="AC31" i="1" s="1"/>
  <c r="P32" i="1"/>
  <c r="AC32" i="1" s="1"/>
  <c r="AB45" i="1"/>
  <c r="Y45" i="1"/>
  <c r="X45" i="1"/>
  <c r="W45" i="1"/>
  <c r="V45" i="1"/>
  <c r="P45" i="1"/>
  <c r="AC45" i="1" s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6" i="1"/>
  <c r="AB47" i="1"/>
  <c r="AB48" i="1"/>
  <c r="AB49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6" i="1"/>
  <c r="V47" i="1"/>
  <c r="V48" i="1"/>
  <c r="V49" i="1"/>
  <c r="V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6" i="1"/>
  <c r="W47" i="1"/>
  <c r="W48" i="1"/>
  <c r="W49" i="1"/>
  <c r="W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6" i="1"/>
  <c r="X47" i="1"/>
  <c r="X48" i="1"/>
  <c r="X49" i="1"/>
  <c r="X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6" i="1"/>
  <c r="Y47" i="1"/>
  <c r="Y48" i="1"/>
  <c r="Y49" i="1"/>
  <c r="Y2" i="1"/>
  <c r="AC14" i="1"/>
  <c r="P46" i="1"/>
  <c r="AC46" i="1" s="1"/>
  <c r="P28" i="1"/>
  <c r="AC28" i="1" s="1"/>
  <c r="P26" i="1"/>
  <c r="AC26" i="1" s="1"/>
  <c r="P13" i="1"/>
  <c r="AC13" i="1" s="1"/>
  <c r="P48" i="1"/>
  <c r="AC48" i="1" s="1"/>
  <c r="P44" i="1"/>
  <c r="AC44" i="1" s="1"/>
  <c r="P23" i="1"/>
  <c r="AC23" i="1" s="1"/>
  <c r="P15" i="1"/>
  <c r="AC15" i="1" s="1"/>
  <c r="P47" i="1"/>
  <c r="AC47" i="1" s="1"/>
  <c r="P4" i="1"/>
  <c r="AC4" i="1" s="1"/>
  <c r="P11" i="1"/>
  <c r="AC11" i="1" s="1"/>
  <c r="P5" i="1"/>
  <c r="AC5" i="1" s="1"/>
  <c r="P49" i="1"/>
  <c r="AC49" i="1" s="1"/>
  <c r="P39" i="1"/>
  <c r="AC39" i="1" s="1"/>
  <c r="P37" i="1"/>
  <c r="AC37" i="1" s="1"/>
  <c r="P43" i="1"/>
  <c r="AC43" i="1" s="1"/>
  <c r="P12" i="1"/>
  <c r="AC12" i="1" s="1"/>
  <c r="P24" i="1"/>
  <c r="AC24" i="1" s="1"/>
  <c r="P9" i="1"/>
  <c r="AC9" i="1" s="1"/>
  <c r="P10" i="1"/>
  <c r="AC10" i="1" s="1"/>
  <c r="P22" i="1"/>
  <c r="AC22" i="1" s="1"/>
  <c r="P21" i="1"/>
  <c r="AC21" i="1" s="1"/>
  <c r="P20" i="1"/>
  <c r="AC20" i="1" s="1"/>
  <c r="P36" i="1"/>
  <c r="AC36" i="1" s="1"/>
  <c r="P7" i="1"/>
  <c r="AC7" i="1" s="1"/>
  <c r="P25" i="1"/>
  <c r="AC25" i="1" s="1"/>
  <c r="P18" i="1"/>
  <c r="AC18" i="1" s="1"/>
  <c r="P6" i="1"/>
  <c r="AC6" i="1" s="1"/>
  <c r="P3" i="1"/>
  <c r="AC3" i="1" s="1"/>
  <c r="P33" i="1"/>
  <c r="AC33" i="1" s="1"/>
  <c r="P19" i="1"/>
  <c r="AC19" i="1" s="1"/>
  <c r="P27" i="1"/>
  <c r="AC27" i="1" s="1"/>
  <c r="P29" i="1"/>
  <c r="AC29" i="1" s="1"/>
  <c r="P34" i="1"/>
  <c r="AC34" i="1" s="1"/>
  <c r="P35" i="1"/>
  <c r="AC35" i="1" s="1"/>
  <c r="P38" i="1"/>
  <c r="AC38" i="1" s="1"/>
  <c r="P40" i="1"/>
  <c r="AC40" i="1" s="1"/>
  <c r="P41" i="1"/>
  <c r="AC41" i="1" s="1"/>
  <c r="P42" i="1"/>
  <c r="AC42" i="1" s="1"/>
  <c r="P8" i="1"/>
  <c r="AC8" i="1" s="1"/>
  <c r="Z47" i="1" l="1"/>
  <c r="AA47" i="1" s="1"/>
  <c r="AD47" i="1" s="1"/>
  <c r="Z42" i="1"/>
  <c r="AA42" i="1" s="1"/>
  <c r="AD42" i="1" s="1"/>
  <c r="Z38" i="1"/>
  <c r="AA38" i="1" s="1"/>
  <c r="AD38" i="1" s="1"/>
  <c r="Z26" i="1"/>
  <c r="AA26" i="1" s="1"/>
  <c r="AD26" i="1" s="1"/>
  <c r="Z22" i="1"/>
  <c r="AA22" i="1" s="1"/>
  <c r="AD22" i="1" s="1"/>
  <c r="Z18" i="1"/>
  <c r="AA18" i="1" s="1"/>
  <c r="AD18" i="1" s="1"/>
  <c r="Z14" i="1"/>
  <c r="AA14" i="1" s="1"/>
  <c r="AD14" i="1" s="1"/>
  <c r="Z11" i="1"/>
  <c r="AA11" i="1" s="1"/>
  <c r="AD11" i="1" s="1"/>
  <c r="Z7" i="1"/>
  <c r="AA7" i="1" s="1"/>
  <c r="AD7" i="1" s="1"/>
  <c r="Z3" i="1"/>
  <c r="AA3" i="1" s="1"/>
  <c r="AD3" i="1" s="1"/>
  <c r="Z45" i="1"/>
  <c r="AA45" i="1" s="1"/>
  <c r="AD45" i="1" s="1"/>
  <c r="Z30" i="1"/>
  <c r="AA30" i="1" s="1"/>
  <c r="AD30" i="1" s="1"/>
  <c r="Z34" i="1"/>
  <c r="AA34" i="1" s="1"/>
  <c r="AD34" i="1" s="1"/>
  <c r="Z46" i="1"/>
  <c r="AA46" i="1" s="1"/>
  <c r="AD46" i="1" s="1"/>
  <c r="Z41" i="1"/>
  <c r="AA41" i="1" s="1"/>
  <c r="AD41" i="1" s="1"/>
  <c r="Z37" i="1"/>
  <c r="AA37" i="1" s="1"/>
  <c r="AD37" i="1" s="1"/>
  <c r="Z33" i="1"/>
  <c r="AA33" i="1" s="1"/>
  <c r="AD33" i="1" s="1"/>
  <c r="Z29" i="1"/>
  <c r="AA29" i="1" s="1"/>
  <c r="AD29" i="1" s="1"/>
  <c r="Z25" i="1"/>
  <c r="AA25" i="1" s="1"/>
  <c r="AD25" i="1" s="1"/>
  <c r="Z21" i="1"/>
  <c r="AA21" i="1" s="1"/>
  <c r="AD21" i="1" s="1"/>
  <c r="Z10" i="1"/>
  <c r="AA10" i="1" s="1"/>
  <c r="AD10" i="1" s="1"/>
  <c r="Z6" i="1"/>
  <c r="AA6" i="1" s="1"/>
  <c r="AD6" i="1" s="1"/>
  <c r="Z2" i="1"/>
  <c r="Z49" i="1"/>
  <c r="AA49" i="1" s="1"/>
  <c r="AD49" i="1" s="1"/>
  <c r="Z44" i="1"/>
  <c r="AA44" i="1" s="1"/>
  <c r="AD44" i="1" s="1"/>
  <c r="Z40" i="1"/>
  <c r="AA40" i="1" s="1"/>
  <c r="AD40" i="1" s="1"/>
  <c r="Z36" i="1"/>
  <c r="AA36" i="1" s="1"/>
  <c r="AD36" i="1" s="1"/>
  <c r="Z32" i="1"/>
  <c r="AA32" i="1" s="1"/>
  <c r="AD32" i="1" s="1"/>
  <c r="Z28" i="1"/>
  <c r="AA28" i="1" s="1"/>
  <c r="AD28" i="1" s="1"/>
  <c r="Z24" i="1"/>
  <c r="AA24" i="1" s="1"/>
  <c r="AD24" i="1" s="1"/>
  <c r="Z20" i="1"/>
  <c r="AA20" i="1" s="1"/>
  <c r="AD20" i="1" s="1"/>
  <c r="Z16" i="1"/>
  <c r="AA16" i="1" s="1"/>
  <c r="Z13" i="1"/>
  <c r="AA13" i="1" s="1"/>
  <c r="AD13" i="1" s="1"/>
  <c r="Z9" i="1"/>
  <c r="AA9" i="1" s="1"/>
  <c r="AD9" i="1" s="1"/>
  <c r="Z5" i="1"/>
  <c r="AA5" i="1" s="1"/>
  <c r="AD5" i="1" s="1"/>
  <c r="Z48" i="1"/>
  <c r="AA48" i="1" s="1"/>
  <c r="AD48" i="1" s="1"/>
  <c r="Z43" i="1"/>
  <c r="AA43" i="1" s="1"/>
  <c r="AD43" i="1" s="1"/>
  <c r="Z39" i="1"/>
  <c r="AA39" i="1" s="1"/>
  <c r="AD39" i="1" s="1"/>
  <c r="Z35" i="1"/>
  <c r="AA35" i="1" s="1"/>
  <c r="AD35" i="1" s="1"/>
  <c r="Z31" i="1"/>
  <c r="AA31" i="1" s="1"/>
  <c r="AD31" i="1" s="1"/>
  <c r="Z27" i="1"/>
  <c r="AA27" i="1" s="1"/>
  <c r="AD27" i="1" s="1"/>
  <c r="Z23" i="1"/>
  <c r="AA23" i="1" s="1"/>
  <c r="AD23" i="1" s="1"/>
  <c r="Z19" i="1"/>
  <c r="AA19" i="1" s="1"/>
  <c r="AD19" i="1" s="1"/>
  <c r="Z15" i="1"/>
  <c r="AA15" i="1" s="1"/>
  <c r="AD15" i="1" s="1"/>
  <c r="Z12" i="1"/>
  <c r="AA12" i="1" s="1"/>
  <c r="AD12" i="1" s="1"/>
  <c r="Z8" i="1"/>
  <c r="AA8" i="1" s="1"/>
  <c r="AD8" i="1" s="1"/>
  <c r="Z4" i="1"/>
  <c r="AA4" i="1" s="1"/>
  <c r="AD4" i="1" s="1"/>
  <c r="AB2" i="1"/>
  <c r="AC2" i="1"/>
  <c r="P16" i="1"/>
  <c r="AC16" i="1" s="1"/>
  <c r="AC17" i="1"/>
  <c r="AD17" i="1" l="1"/>
  <c r="AD16" i="1"/>
  <c r="AA2" i="1"/>
  <c r="AD2" i="1" s="1"/>
</calcChain>
</file>

<file path=xl/sharedStrings.xml><?xml version="1.0" encoding="utf-8"?>
<sst xmlns="http://schemas.openxmlformats.org/spreadsheetml/2006/main" count="466" uniqueCount="85">
  <si>
    <t>Adjudica</t>
  </si>
  <si>
    <t>Nombre Centro</t>
  </si>
  <si>
    <t>RUT</t>
  </si>
  <si>
    <t>Línea</t>
  </si>
  <si>
    <t>Región</t>
  </si>
  <si>
    <t>Comuna</t>
  </si>
  <si>
    <t>Subsector</t>
  </si>
  <si>
    <t>Perfil</t>
  </si>
  <si>
    <t>Modalidad</t>
  </si>
  <si>
    <t>Monto</t>
  </si>
  <si>
    <t>Cupos</t>
  </si>
  <si>
    <t>UCL</t>
  </si>
  <si>
    <t>Observaciones</t>
  </si>
  <si>
    <t>Admisible</t>
  </si>
  <si>
    <t>OF Eco</t>
  </si>
  <si>
    <t>Cumplimiento requisitos Formales (5%)</t>
  </si>
  <si>
    <t>Componentes de evaluación de valor agregado (40%)</t>
  </si>
  <si>
    <t>Equipo de trabajo (30%)</t>
  </si>
  <si>
    <t>Experiencia (20%)</t>
  </si>
  <si>
    <t>Historial de cumplimiento (10%)</t>
  </si>
  <si>
    <t>Requisitor Técnicos</t>
  </si>
  <si>
    <t>Requisitor Técnicos Ponderado</t>
  </si>
  <si>
    <t>Cumplimiento Requisitos Formales Ponderado</t>
  </si>
  <si>
    <t>Requisitos ecónomicos Ponderado</t>
  </si>
  <si>
    <t>Puntaje Final</t>
  </si>
  <si>
    <t>Valor UCL Propuesto</t>
  </si>
  <si>
    <t>Valor UCL Mínimo</t>
  </si>
  <si>
    <t>Antofagasta</t>
  </si>
  <si>
    <t>-</t>
  </si>
  <si>
    <t>Edificación</t>
  </si>
  <si>
    <t>Indefinido</t>
  </si>
  <si>
    <t>Centro SIMOC</t>
  </si>
  <si>
    <t>76232112-2</t>
  </si>
  <si>
    <t>SI</t>
  </si>
  <si>
    <t>Valparaíso</t>
  </si>
  <si>
    <t>La Ligua</t>
  </si>
  <si>
    <t>Gastronomía</t>
  </si>
  <si>
    <t>Manipulador(a) del Programa de Alimentación Escolar</t>
  </si>
  <si>
    <t>Abierto</t>
  </si>
  <si>
    <t>UNIVERSIDAD CATÓLICA DE TEMUCO</t>
  </si>
  <si>
    <t>71.918.700-5</t>
  </si>
  <si>
    <t>Transporte Marítimo</t>
  </si>
  <si>
    <t>Cerrado</t>
  </si>
  <si>
    <t>ASIMET ASESORÍAS S.A.</t>
  </si>
  <si>
    <t xml:space="preserve"> Arica y Parinacota</t>
  </si>
  <si>
    <t>Coquimbo</t>
  </si>
  <si>
    <t>Aysén</t>
  </si>
  <si>
    <t>Magallanes</t>
  </si>
  <si>
    <t>Metropolitana</t>
  </si>
  <si>
    <t>Metalúrgico Metalmecánico</t>
  </si>
  <si>
    <t>NO</t>
  </si>
  <si>
    <t>76.007.801-8</t>
  </si>
  <si>
    <t>San Bernardo</t>
  </si>
  <si>
    <t>El Bosque</t>
  </si>
  <si>
    <t>Lampa</t>
  </si>
  <si>
    <t>Los Lagos</t>
  </si>
  <si>
    <t>O´Higgins</t>
  </si>
  <si>
    <t>Servicios de reciclaje y eliminación de residuos</t>
  </si>
  <si>
    <t>ASESORÍAS XITLA LTDA</t>
  </si>
  <si>
    <t>76.850.850-K</t>
  </si>
  <si>
    <t>San Felipe</t>
  </si>
  <si>
    <t>ERROR MONTO TOTAL OFERTADO  + IVA</t>
  </si>
  <si>
    <t>Turismo</t>
  </si>
  <si>
    <t>Guía de Turismo General</t>
  </si>
  <si>
    <t>ECERLAB SpA</t>
  </si>
  <si>
    <t>76.177.214-7</t>
  </si>
  <si>
    <t>Los Ríos</t>
  </si>
  <si>
    <t>Educación Preescolar y Escolar</t>
  </si>
  <si>
    <t>Croupier</t>
  </si>
  <si>
    <t>MILESTONE CHILE SPA</t>
  </si>
  <si>
    <t>77.034.122-1</t>
  </si>
  <si>
    <t>JES &amp; DOR LIMITADA</t>
  </si>
  <si>
    <t>76.876.748-3</t>
  </si>
  <si>
    <t>BUREAU VERITAS CERTIFICATION CHILE S.A</t>
  </si>
  <si>
    <t>99.526.160-K</t>
  </si>
  <si>
    <t>SOCIEDAD MG</t>
  </si>
  <si>
    <t>76.237.325-4</t>
  </si>
  <si>
    <t>Valor UCL Propuesto supera monto límite según Tabla de Factor Complejidad</t>
  </si>
  <si>
    <t>Minería del Cobre</t>
  </si>
  <si>
    <t>Operador(a) de camión mecánico de extracción de alto tonelaje mina rajo</t>
  </si>
  <si>
    <t>Arica y Parinacota</t>
  </si>
  <si>
    <t>CNC SPA</t>
  </si>
  <si>
    <t>76.233.285-K</t>
  </si>
  <si>
    <t>SERVICIO DE ASESORÍA Y CERTIFICACIÓN LABORAL</t>
  </si>
  <si>
    <t>76.619.578-4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</si>
</sst>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2" fontId="2" fillId="0" borderId="1" xfId="1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2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2" fontId="2" fillId="0" borderId="0" xfId="1" applyFont="1" applyBorder="1"/>
    <xf numFmtId="1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42" fontId="2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A5E3-5A2C-4CAC-A183-110AFBDE7590}">
  <dimension ref="A1:AE59"/>
  <sheetViews>
    <sheetView tabSelected="1" zoomScaleNormal="100" workbookViewId="0">
      <pane ySplit="1" topLeftCell="A2" activePane="bottomLeft" state="frozen"/>
      <selection pane="bottomLeft" activeCell="AE29" sqref="AE29"/>
    </sheetView>
  </sheetViews>
  <sheetFormatPr baseColWidth="10" defaultColWidth="11.42578125" defaultRowHeight="12" x14ac:dyDescent="0.2"/>
  <cols>
    <col min="1" max="1" width="5.5703125" style="8" bestFit="1" customWidth="1"/>
    <col min="2" max="2" width="15.28515625" style="17" bestFit="1" customWidth="1"/>
    <col min="3" max="3" width="7.7109375" style="16" bestFit="1" customWidth="1"/>
    <col min="4" max="4" width="23" style="18" bestFit="1" customWidth="1"/>
    <col min="5" max="5" width="41" style="16" bestFit="1" customWidth="1"/>
    <col min="6" max="6" width="11" style="8" bestFit="1" customWidth="1"/>
    <col min="7" max="7" width="18.85546875" style="16" customWidth="1"/>
    <col min="8" max="8" width="11.140625" style="2" customWidth="1"/>
    <col min="9" max="9" width="15.5703125" style="7" customWidth="1"/>
    <col min="10" max="10" width="7.7109375" style="11" customWidth="1"/>
    <col min="11" max="11" width="4.28515625" style="11" customWidth="1"/>
    <col min="12" max="13" width="10.5703125" style="2" customWidth="1"/>
    <col min="14" max="14" width="21.5703125" style="16" customWidth="1"/>
    <col min="15" max="15" width="9.5703125" style="8" bestFit="1" customWidth="1"/>
    <col min="16" max="16" width="10.5703125" style="8" bestFit="1" customWidth="1"/>
    <col min="17" max="17" width="12.85546875" style="8" bestFit="1" customWidth="1"/>
    <col min="18" max="18" width="15.42578125" style="8" bestFit="1" customWidth="1"/>
    <col min="19" max="19" width="15.7109375" style="8" bestFit="1" customWidth="1"/>
    <col min="20" max="20" width="14.5703125" style="8" bestFit="1" customWidth="1"/>
    <col min="21" max="22" width="15.42578125" style="8" bestFit="1" customWidth="1"/>
    <col min="23" max="23" width="15.7109375" style="8" bestFit="1" customWidth="1"/>
    <col min="24" max="24" width="14.5703125" style="8" bestFit="1" customWidth="1"/>
    <col min="25" max="25" width="15.42578125" style="8" bestFit="1" customWidth="1"/>
    <col min="26" max="26" width="13.7109375" style="8" bestFit="1" customWidth="1"/>
    <col min="27" max="27" width="14" style="8" bestFit="1" customWidth="1"/>
    <col min="28" max="28" width="15.5703125" style="8" bestFit="1" customWidth="1"/>
    <col min="29" max="29" width="14.85546875" style="8" bestFit="1" customWidth="1"/>
    <col min="30" max="30" width="11.42578125" style="8"/>
    <col min="31" max="31" width="7.7109375" style="8" bestFit="1" customWidth="1"/>
    <col min="32" max="16384" width="11.42578125" style="1"/>
  </cols>
  <sheetData>
    <row r="1" spans="1:31" s="4" customFormat="1" ht="48.75" thickBot="1" x14ac:dyDescent="0.2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1</v>
      </c>
      <c r="H1" s="19" t="s">
        <v>2</v>
      </c>
      <c r="I1" s="20" t="s">
        <v>9</v>
      </c>
      <c r="J1" s="19" t="s">
        <v>10</v>
      </c>
      <c r="K1" s="19" t="s">
        <v>11</v>
      </c>
      <c r="L1" s="19" t="s">
        <v>26</v>
      </c>
      <c r="M1" s="19" t="s">
        <v>25</v>
      </c>
      <c r="N1" s="19" t="s">
        <v>12</v>
      </c>
      <c r="O1" s="19" t="s">
        <v>13</v>
      </c>
      <c r="P1" s="19" t="s">
        <v>14</v>
      </c>
      <c r="Q1" s="19" t="s">
        <v>15</v>
      </c>
      <c r="R1" s="19" t="s">
        <v>16</v>
      </c>
      <c r="S1" s="19" t="s">
        <v>17</v>
      </c>
      <c r="T1" s="19" t="s">
        <v>18</v>
      </c>
      <c r="U1" s="19" t="s">
        <v>19</v>
      </c>
      <c r="V1" s="19" t="s">
        <v>16</v>
      </c>
      <c r="W1" s="19" t="s">
        <v>17</v>
      </c>
      <c r="X1" s="19" t="s">
        <v>18</v>
      </c>
      <c r="Y1" s="19" t="s">
        <v>19</v>
      </c>
      <c r="Z1" s="19" t="s">
        <v>20</v>
      </c>
      <c r="AA1" s="19" t="s">
        <v>21</v>
      </c>
      <c r="AB1" s="19" t="s">
        <v>22</v>
      </c>
      <c r="AC1" s="19" t="s">
        <v>23</v>
      </c>
      <c r="AD1" s="19" t="s">
        <v>24</v>
      </c>
      <c r="AE1" s="19" t="s">
        <v>0</v>
      </c>
    </row>
    <row r="2" spans="1:31" x14ac:dyDescent="0.2">
      <c r="A2" s="8">
        <v>10</v>
      </c>
      <c r="B2" s="17" t="s">
        <v>34</v>
      </c>
      <c r="C2" s="17" t="s">
        <v>35</v>
      </c>
      <c r="D2" s="16" t="s">
        <v>36</v>
      </c>
      <c r="E2" s="2" t="s">
        <v>37</v>
      </c>
      <c r="F2" s="8" t="s">
        <v>38</v>
      </c>
      <c r="G2" s="2" t="s">
        <v>39</v>
      </c>
      <c r="H2" s="2" t="s">
        <v>40</v>
      </c>
      <c r="I2" s="7">
        <v>14426500</v>
      </c>
      <c r="J2" s="11">
        <v>43</v>
      </c>
      <c r="K2" s="11">
        <v>215</v>
      </c>
      <c r="L2" s="7">
        <v>67100</v>
      </c>
      <c r="M2" s="7">
        <v>67100</v>
      </c>
      <c r="N2" s="22" t="s">
        <v>61</v>
      </c>
      <c r="O2" s="8" t="s">
        <v>50</v>
      </c>
      <c r="P2" s="9">
        <f>((L2/M2)*100)</f>
        <v>100</v>
      </c>
      <c r="Q2" s="9"/>
      <c r="R2" s="9"/>
      <c r="S2" s="9"/>
      <c r="T2" s="9"/>
      <c r="U2" s="14"/>
      <c r="V2" s="9">
        <f t="shared" ref="V2:V32" si="0">((R2/9*100)*0.4)</f>
        <v>0</v>
      </c>
      <c r="W2" s="9">
        <f t="shared" ref="W2:W32" si="1">((S2/9*100)*0.3)</f>
        <v>0</v>
      </c>
      <c r="X2" s="9">
        <f t="shared" ref="X2:X32" si="2">((T2/9*100)*0.2)</f>
        <v>0</v>
      </c>
      <c r="Y2" s="9">
        <f t="shared" ref="Y2:Y32" si="3">((U2/9*100)*0.1)</f>
        <v>0</v>
      </c>
      <c r="Z2" s="9">
        <f>Y2+X2+W2+V2</f>
        <v>0</v>
      </c>
      <c r="AA2" s="9">
        <f t="shared" ref="AA2:AA49" si="4">Z2*0.6</f>
        <v>0</v>
      </c>
      <c r="AB2" s="9">
        <f>Q2*5</f>
        <v>0</v>
      </c>
      <c r="AC2" s="9">
        <f>P2*0.35</f>
        <v>35</v>
      </c>
      <c r="AD2" s="9">
        <f t="shared" ref="AD2:AD49" si="5">AC2+AB2+AA2</f>
        <v>35</v>
      </c>
      <c r="AE2" s="8" t="s">
        <v>50</v>
      </c>
    </row>
    <row r="3" spans="1:31" x14ac:dyDescent="0.2">
      <c r="A3" s="8">
        <v>11</v>
      </c>
      <c r="B3" s="17" t="s">
        <v>44</v>
      </c>
      <c r="C3" s="17" t="s">
        <v>28</v>
      </c>
      <c r="D3" s="16" t="s">
        <v>41</v>
      </c>
      <c r="E3" s="2" t="s">
        <v>30</v>
      </c>
      <c r="F3" s="8" t="s">
        <v>42</v>
      </c>
      <c r="G3" s="16" t="s">
        <v>43</v>
      </c>
      <c r="H3" s="2" t="s">
        <v>51</v>
      </c>
      <c r="I3" s="7">
        <v>16422000</v>
      </c>
      <c r="J3" s="11">
        <v>46</v>
      </c>
      <c r="K3" s="11">
        <v>138</v>
      </c>
      <c r="L3" s="7">
        <v>91500</v>
      </c>
      <c r="M3" s="7">
        <v>100000</v>
      </c>
      <c r="O3" s="8" t="s">
        <v>33</v>
      </c>
      <c r="P3" s="9">
        <f t="shared" ref="P3:P42" si="6">((L3/M3)*100)</f>
        <v>91.5</v>
      </c>
      <c r="Q3" s="9">
        <v>1</v>
      </c>
      <c r="R3" s="9">
        <v>9</v>
      </c>
      <c r="S3" s="9">
        <v>9</v>
      </c>
      <c r="T3" s="9">
        <v>2</v>
      </c>
      <c r="U3" s="14">
        <v>9</v>
      </c>
      <c r="V3" s="9">
        <f t="shared" si="0"/>
        <v>40</v>
      </c>
      <c r="W3" s="9">
        <f t="shared" si="1"/>
        <v>30</v>
      </c>
      <c r="X3" s="9">
        <f t="shared" si="2"/>
        <v>4.4444444444444446</v>
      </c>
      <c r="Y3" s="9">
        <f t="shared" si="3"/>
        <v>10</v>
      </c>
      <c r="Z3" s="9">
        <f t="shared" ref="Z3:Z49" si="7">Y3+X3+W3+V3</f>
        <v>84.444444444444443</v>
      </c>
      <c r="AA3" s="9">
        <f t="shared" si="4"/>
        <v>50.666666666666664</v>
      </c>
      <c r="AB3" s="9">
        <f t="shared" ref="AB3:AB49" si="8">Q3*5</f>
        <v>5</v>
      </c>
      <c r="AC3" s="9">
        <f t="shared" ref="AC3:AC49" si="9">P3*0.35</f>
        <v>32.024999999999999</v>
      </c>
      <c r="AD3" s="9">
        <f t="shared" si="5"/>
        <v>87.691666666666663</v>
      </c>
      <c r="AE3" s="8" t="s">
        <v>33</v>
      </c>
    </row>
    <row r="4" spans="1:31" x14ac:dyDescent="0.2">
      <c r="A4" s="8">
        <v>12</v>
      </c>
      <c r="B4" s="17" t="s">
        <v>45</v>
      </c>
      <c r="C4" s="17" t="s">
        <v>28</v>
      </c>
      <c r="D4" s="16" t="s">
        <v>41</v>
      </c>
      <c r="E4" s="2" t="s">
        <v>30</v>
      </c>
      <c r="F4" s="8" t="s">
        <v>42</v>
      </c>
      <c r="G4" s="16" t="s">
        <v>43</v>
      </c>
      <c r="H4" s="2" t="s">
        <v>51</v>
      </c>
      <c r="I4" s="7">
        <v>17312715</v>
      </c>
      <c r="J4" s="11">
        <v>53</v>
      </c>
      <c r="K4" s="11">
        <v>159</v>
      </c>
      <c r="L4" s="7">
        <v>91500</v>
      </c>
      <c r="M4" s="7">
        <v>91500</v>
      </c>
      <c r="O4" s="8" t="s">
        <v>33</v>
      </c>
      <c r="P4" s="9">
        <f t="shared" ref="P4" si="10">((L4/M4)*100)</f>
        <v>100</v>
      </c>
      <c r="Q4" s="9">
        <v>1</v>
      </c>
      <c r="R4" s="9">
        <v>9</v>
      </c>
      <c r="S4" s="9">
        <v>9</v>
      </c>
      <c r="T4" s="9">
        <v>2</v>
      </c>
      <c r="U4" s="14">
        <v>9</v>
      </c>
      <c r="V4" s="9">
        <f t="shared" si="0"/>
        <v>40</v>
      </c>
      <c r="W4" s="9">
        <f t="shared" si="1"/>
        <v>30</v>
      </c>
      <c r="X4" s="9">
        <f t="shared" si="2"/>
        <v>4.4444444444444446</v>
      </c>
      <c r="Y4" s="9">
        <f t="shared" si="3"/>
        <v>10</v>
      </c>
      <c r="Z4" s="9">
        <f t="shared" si="7"/>
        <v>84.444444444444443</v>
      </c>
      <c r="AA4" s="9">
        <f t="shared" si="4"/>
        <v>50.666666666666664</v>
      </c>
      <c r="AB4" s="9">
        <f t="shared" si="8"/>
        <v>5</v>
      </c>
      <c r="AC4" s="9">
        <f t="shared" si="9"/>
        <v>35</v>
      </c>
      <c r="AD4" s="9">
        <f t="shared" si="5"/>
        <v>90.666666666666657</v>
      </c>
      <c r="AE4" s="8" t="s">
        <v>33</v>
      </c>
    </row>
    <row r="5" spans="1:31" x14ac:dyDescent="0.2">
      <c r="A5" s="8">
        <v>13</v>
      </c>
      <c r="B5" s="17" t="s">
        <v>46</v>
      </c>
      <c r="C5" s="17" t="s">
        <v>28</v>
      </c>
      <c r="D5" s="16" t="s">
        <v>41</v>
      </c>
      <c r="E5" s="2" t="s">
        <v>30</v>
      </c>
      <c r="F5" s="8" t="s">
        <v>42</v>
      </c>
      <c r="G5" s="16" t="s">
        <v>43</v>
      </c>
      <c r="H5" s="2" t="s">
        <v>51</v>
      </c>
      <c r="I5" s="7">
        <v>1785000</v>
      </c>
      <c r="J5" s="11">
        <v>5</v>
      </c>
      <c r="K5" s="11">
        <v>15</v>
      </c>
      <c r="L5" s="7">
        <v>91500</v>
      </c>
      <c r="M5" s="7">
        <v>100000</v>
      </c>
      <c r="O5" s="8" t="s">
        <v>33</v>
      </c>
      <c r="P5" s="9">
        <f t="shared" si="6"/>
        <v>91.5</v>
      </c>
      <c r="Q5" s="9">
        <v>1</v>
      </c>
      <c r="R5" s="9">
        <v>9</v>
      </c>
      <c r="S5" s="9">
        <v>9</v>
      </c>
      <c r="T5" s="9">
        <v>2</v>
      </c>
      <c r="U5" s="14">
        <v>9</v>
      </c>
      <c r="V5" s="9">
        <f t="shared" si="0"/>
        <v>40</v>
      </c>
      <c r="W5" s="9">
        <f t="shared" si="1"/>
        <v>30</v>
      </c>
      <c r="X5" s="9">
        <f t="shared" si="2"/>
        <v>4.4444444444444446</v>
      </c>
      <c r="Y5" s="9">
        <f t="shared" si="3"/>
        <v>10</v>
      </c>
      <c r="Z5" s="9">
        <f t="shared" si="7"/>
        <v>84.444444444444443</v>
      </c>
      <c r="AA5" s="9">
        <f t="shared" si="4"/>
        <v>50.666666666666664</v>
      </c>
      <c r="AB5" s="9">
        <f t="shared" si="8"/>
        <v>5</v>
      </c>
      <c r="AC5" s="9">
        <f t="shared" si="9"/>
        <v>32.024999999999999</v>
      </c>
      <c r="AD5" s="9">
        <f t="shared" si="5"/>
        <v>87.691666666666663</v>
      </c>
      <c r="AE5" s="8" t="s">
        <v>33</v>
      </c>
    </row>
    <row r="6" spans="1:31" ht="12.75" thickBot="1" x14ac:dyDescent="0.25">
      <c r="A6" s="8">
        <v>14</v>
      </c>
      <c r="B6" s="17" t="s">
        <v>47</v>
      </c>
      <c r="C6" s="17" t="s">
        <v>28</v>
      </c>
      <c r="D6" s="16" t="s">
        <v>41</v>
      </c>
      <c r="E6" s="2" t="s">
        <v>30</v>
      </c>
      <c r="F6" s="8" t="s">
        <v>42</v>
      </c>
      <c r="G6" s="16" t="s">
        <v>43</v>
      </c>
      <c r="H6" s="2" t="s">
        <v>51</v>
      </c>
      <c r="I6" s="7">
        <v>7140000</v>
      </c>
      <c r="J6" s="11">
        <v>20</v>
      </c>
      <c r="K6" s="11">
        <v>60</v>
      </c>
      <c r="L6" s="7">
        <v>91500</v>
      </c>
      <c r="M6" s="7">
        <v>100000</v>
      </c>
      <c r="O6" s="8" t="s">
        <v>33</v>
      </c>
      <c r="P6" s="9">
        <f t="shared" si="6"/>
        <v>91.5</v>
      </c>
      <c r="Q6" s="9">
        <v>1</v>
      </c>
      <c r="R6" s="9">
        <v>9</v>
      </c>
      <c r="S6" s="9">
        <v>9</v>
      </c>
      <c r="T6" s="9">
        <v>2</v>
      </c>
      <c r="U6" s="14">
        <v>9</v>
      </c>
      <c r="V6" s="9">
        <f t="shared" si="0"/>
        <v>40</v>
      </c>
      <c r="W6" s="9">
        <f t="shared" si="1"/>
        <v>30</v>
      </c>
      <c r="X6" s="9">
        <f t="shared" si="2"/>
        <v>4.4444444444444446</v>
      </c>
      <c r="Y6" s="9">
        <f t="shared" si="3"/>
        <v>10</v>
      </c>
      <c r="Z6" s="9">
        <f t="shared" si="7"/>
        <v>84.444444444444443</v>
      </c>
      <c r="AA6" s="9">
        <f t="shared" si="4"/>
        <v>50.666666666666664</v>
      </c>
      <c r="AB6" s="9">
        <f t="shared" si="8"/>
        <v>5</v>
      </c>
      <c r="AC6" s="9">
        <f t="shared" si="9"/>
        <v>32.024999999999999</v>
      </c>
      <c r="AD6" s="9">
        <f t="shared" si="5"/>
        <v>87.691666666666663</v>
      </c>
      <c r="AE6" s="8" t="s">
        <v>33</v>
      </c>
    </row>
    <row r="7" spans="1:31" s="5" customFormat="1" x14ac:dyDescent="0.2">
      <c r="A7" s="8">
        <v>15</v>
      </c>
      <c r="B7" s="17" t="s">
        <v>27</v>
      </c>
      <c r="C7" s="17" t="s">
        <v>28</v>
      </c>
      <c r="D7" s="16" t="s">
        <v>41</v>
      </c>
      <c r="E7" s="2" t="s">
        <v>30</v>
      </c>
      <c r="F7" s="8" t="s">
        <v>42</v>
      </c>
      <c r="G7" s="16" t="s">
        <v>43</v>
      </c>
      <c r="H7" s="2" t="s">
        <v>51</v>
      </c>
      <c r="I7" s="7">
        <v>18945990</v>
      </c>
      <c r="J7" s="11">
        <v>58</v>
      </c>
      <c r="K7" s="11">
        <v>174</v>
      </c>
      <c r="L7" s="7">
        <v>91500</v>
      </c>
      <c r="M7" s="7">
        <v>91500</v>
      </c>
      <c r="N7" s="16"/>
      <c r="O7" s="8" t="s">
        <v>33</v>
      </c>
      <c r="P7" s="9">
        <f t="shared" si="6"/>
        <v>100</v>
      </c>
      <c r="Q7" s="9">
        <v>1</v>
      </c>
      <c r="R7" s="9">
        <v>9</v>
      </c>
      <c r="S7" s="9">
        <v>9</v>
      </c>
      <c r="T7" s="9">
        <v>2</v>
      </c>
      <c r="U7" s="14">
        <v>9</v>
      </c>
      <c r="V7" s="9">
        <f t="shared" si="0"/>
        <v>40</v>
      </c>
      <c r="W7" s="9">
        <f t="shared" si="1"/>
        <v>30</v>
      </c>
      <c r="X7" s="9">
        <f t="shared" si="2"/>
        <v>4.4444444444444446</v>
      </c>
      <c r="Y7" s="9">
        <f t="shared" si="3"/>
        <v>10</v>
      </c>
      <c r="Z7" s="9">
        <f t="shared" si="7"/>
        <v>84.444444444444443</v>
      </c>
      <c r="AA7" s="9">
        <f t="shared" si="4"/>
        <v>50.666666666666664</v>
      </c>
      <c r="AB7" s="9">
        <f t="shared" si="8"/>
        <v>5</v>
      </c>
      <c r="AC7" s="9">
        <f t="shared" si="9"/>
        <v>35</v>
      </c>
      <c r="AD7" s="9">
        <f t="shared" si="5"/>
        <v>90.666666666666657</v>
      </c>
      <c r="AE7" s="8" t="s">
        <v>33</v>
      </c>
    </row>
    <row r="8" spans="1:31" s="6" customFormat="1" ht="12.75" thickBot="1" x14ac:dyDescent="0.25">
      <c r="A8" s="8">
        <v>16</v>
      </c>
      <c r="B8" s="17" t="s">
        <v>34</v>
      </c>
      <c r="C8" s="17" t="s">
        <v>28</v>
      </c>
      <c r="D8" s="16" t="s">
        <v>41</v>
      </c>
      <c r="E8" s="2" t="s">
        <v>30</v>
      </c>
      <c r="F8" s="8" t="s">
        <v>42</v>
      </c>
      <c r="G8" s="16" t="s">
        <v>43</v>
      </c>
      <c r="H8" s="2" t="s">
        <v>51</v>
      </c>
      <c r="I8" s="7">
        <v>6533100</v>
      </c>
      <c r="J8" s="11">
        <v>20</v>
      </c>
      <c r="K8" s="11">
        <v>60</v>
      </c>
      <c r="L8" s="7">
        <v>91500</v>
      </c>
      <c r="M8" s="7">
        <v>91500</v>
      </c>
      <c r="N8" s="16"/>
      <c r="O8" s="8" t="s">
        <v>33</v>
      </c>
      <c r="P8" s="9">
        <f t="shared" si="6"/>
        <v>100</v>
      </c>
      <c r="Q8" s="9">
        <v>1</v>
      </c>
      <c r="R8" s="9">
        <v>9</v>
      </c>
      <c r="S8" s="9">
        <v>9</v>
      </c>
      <c r="T8" s="9">
        <v>2</v>
      </c>
      <c r="U8" s="14">
        <v>9</v>
      </c>
      <c r="V8" s="9">
        <f t="shared" si="0"/>
        <v>40</v>
      </c>
      <c r="W8" s="9">
        <f t="shared" si="1"/>
        <v>30</v>
      </c>
      <c r="X8" s="9">
        <f t="shared" si="2"/>
        <v>4.4444444444444446</v>
      </c>
      <c r="Y8" s="9">
        <f t="shared" si="3"/>
        <v>10</v>
      </c>
      <c r="Z8" s="9">
        <f t="shared" si="7"/>
        <v>84.444444444444443</v>
      </c>
      <c r="AA8" s="9">
        <f t="shared" si="4"/>
        <v>50.666666666666664</v>
      </c>
      <c r="AB8" s="9">
        <f t="shared" si="8"/>
        <v>5</v>
      </c>
      <c r="AC8" s="9">
        <f t="shared" si="9"/>
        <v>35</v>
      </c>
      <c r="AD8" s="9">
        <f t="shared" si="5"/>
        <v>90.666666666666657</v>
      </c>
      <c r="AE8" s="8" t="s">
        <v>33</v>
      </c>
    </row>
    <row r="9" spans="1:31" x14ac:dyDescent="0.2">
      <c r="A9" s="8">
        <v>17</v>
      </c>
      <c r="B9" s="17" t="s">
        <v>48</v>
      </c>
      <c r="C9" s="21" t="s">
        <v>52</v>
      </c>
      <c r="D9" s="16" t="s">
        <v>49</v>
      </c>
      <c r="E9" s="2" t="s">
        <v>30</v>
      </c>
      <c r="F9" s="8" t="s">
        <v>42</v>
      </c>
      <c r="G9" s="16" t="s">
        <v>43</v>
      </c>
      <c r="H9" s="2" t="s">
        <v>51</v>
      </c>
      <c r="I9" s="7">
        <v>11324040</v>
      </c>
      <c r="J9" s="11">
        <v>52</v>
      </c>
      <c r="K9" s="11">
        <v>104</v>
      </c>
      <c r="L9" s="7">
        <v>91500</v>
      </c>
      <c r="M9" s="7">
        <v>91500</v>
      </c>
      <c r="O9" s="8" t="s">
        <v>33</v>
      </c>
      <c r="P9" s="9">
        <f t="shared" si="6"/>
        <v>100</v>
      </c>
      <c r="Q9" s="9">
        <v>1</v>
      </c>
      <c r="R9" s="9">
        <v>9</v>
      </c>
      <c r="S9" s="9">
        <v>9</v>
      </c>
      <c r="T9" s="9">
        <v>2</v>
      </c>
      <c r="U9" s="14">
        <v>9</v>
      </c>
      <c r="V9" s="9">
        <f t="shared" si="0"/>
        <v>40</v>
      </c>
      <c r="W9" s="9">
        <f t="shared" si="1"/>
        <v>30</v>
      </c>
      <c r="X9" s="9">
        <f t="shared" si="2"/>
        <v>4.4444444444444446</v>
      </c>
      <c r="Y9" s="9">
        <f t="shared" si="3"/>
        <v>10</v>
      </c>
      <c r="Z9" s="9">
        <f t="shared" si="7"/>
        <v>84.444444444444443</v>
      </c>
      <c r="AA9" s="9">
        <f t="shared" si="4"/>
        <v>50.666666666666664</v>
      </c>
      <c r="AB9" s="9">
        <f t="shared" si="8"/>
        <v>5</v>
      </c>
      <c r="AC9" s="9">
        <f t="shared" si="9"/>
        <v>35</v>
      </c>
      <c r="AD9" s="9">
        <f t="shared" si="5"/>
        <v>90.666666666666657</v>
      </c>
      <c r="AE9" s="8" t="s">
        <v>50</v>
      </c>
    </row>
    <row r="10" spans="1:31" x14ac:dyDescent="0.2">
      <c r="A10" s="8">
        <v>18</v>
      </c>
      <c r="B10" s="17" t="s">
        <v>48</v>
      </c>
      <c r="C10" s="21" t="s">
        <v>53</v>
      </c>
      <c r="D10" s="16" t="s">
        <v>49</v>
      </c>
      <c r="E10" s="2" t="s">
        <v>30</v>
      </c>
      <c r="F10" s="8" t="s">
        <v>42</v>
      </c>
      <c r="G10" s="16" t="s">
        <v>43</v>
      </c>
      <c r="H10" s="2" t="s">
        <v>51</v>
      </c>
      <c r="I10" s="7">
        <v>8710800</v>
      </c>
      <c r="J10" s="11">
        <v>40</v>
      </c>
      <c r="K10" s="11">
        <v>80</v>
      </c>
      <c r="L10" s="7">
        <v>91500</v>
      </c>
      <c r="M10" s="7">
        <v>91500</v>
      </c>
      <c r="O10" s="8" t="s">
        <v>33</v>
      </c>
      <c r="P10" s="9">
        <f t="shared" si="6"/>
        <v>100</v>
      </c>
      <c r="Q10" s="9">
        <v>1</v>
      </c>
      <c r="R10" s="9">
        <v>2</v>
      </c>
      <c r="S10" s="9">
        <v>9</v>
      </c>
      <c r="T10" s="9">
        <v>2</v>
      </c>
      <c r="U10" s="14">
        <v>9</v>
      </c>
      <c r="V10" s="9">
        <f t="shared" si="0"/>
        <v>8.8888888888888893</v>
      </c>
      <c r="W10" s="9">
        <f t="shared" si="1"/>
        <v>30</v>
      </c>
      <c r="X10" s="9">
        <f t="shared" si="2"/>
        <v>4.4444444444444446</v>
      </c>
      <c r="Y10" s="9">
        <f t="shared" si="3"/>
        <v>10</v>
      </c>
      <c r="Z10" s="9">
        <f t="shared" si="7"/>
        <v>53.333333333333329</v>
      </c>
      <c r="AA10" s="9">
        <f t="shared" si="4"/>
        <v>31.999999999999996</v>
      </c>
      <c r="AB10" s="9">
        <f t="shared" si="8"/>
        <v>5</v>
      </c>
      <c r="AC10" s="9">
        <f t="shared" si="9"/>
        <v>35</v>
      </c>
      <c r="AD10" s="9">
        <f t="shared" si="5"/>
        <v>72</v>
      </c>
      <c r="AE10" s="8" t="s">
        <v>50</v>
      </c>
    </row>
    <row r="11" spans="1:31" x14ac:dyDescent="0.2">
      <c r="A11" s="8">
        <v>19</v>
      </c>
      <c r="B11" s="17" t="s">
        <v>48</v>
      </c>
      <c r="C11" s="21" t="s">
        <v>54</v>
      </c>
      <c r="D11" s="16" t="s">
        <v>49</v>
      </c>
      <c r="E11" s="2" t="s">
        <v>30</v>
      </c>
      <c r="F11" s="8" t="s">
        <v>42</v>
      </c>
      <c r="G11" s="16" t="s">
        <v>43</v>
      </c>
      <c r="H11" s="2" t="s">
        <v>51</v>
      </c>
      <c r="I11" s="7">
        <v>3702090</v>
      </c>
      <c r="J11" s="11">
        <v>17</v>
      </c>
      <c r="K11" s="11">
        <v>34</v>
      </c>
      <c r="L11" s="7">
        <v>91500</v>
      </c>
      <c r="M11" s="7">
        <v>91500</v>
      </c>
      <c r="O11" s="8" t="s">
        <v>33</v>
      </c>
      <c r="P11" s="9">
        <f t="shared" ref="P11" si="11">((L11/M11)*100)</f>
        <v>100</v>
      </c>
      <c r="Q11" s="9">
        <v>1</v>
      </c>
      <c r="R11" s="9">
        <v>9</v>
      </c>
      <c r="S11" s="9">
        <v>9</v>
      </c>
      <c r="T11" s="9">
        <v>2</v>
      </c>
      <c r="U11" s="14">
        <v>9</v>
      </c>
      <c r="V11" s="9">
        <f t="shared" si="0"/>
        <v>40</v>
      </c>
      <c r="W11" s="9">
        <f t="shared" si="1"/>
        <v>30</v>
      </c>
      <c r="X11" s="9">
        <f t="shared" si="2"/>
        <v>4.4444444444444446</v>
      </c>
      <c r="Y11" s="9">
        <f t="shared" si="3"/>
        <v>10</v>
      </c>
      <c r="Z11" s="9">
        <f t="shared" si="7"/>
        <v>84.444444444444443</v>
      </c>
      <c r="AA11" s="9">
        <f t="shared" si="4"/>
        <v>50.666666666666664</v>
      </c>
      <c r="AB11" s="9">
        <f t="shared" si="8"/>
        <v>5</v>
      </c>
      <c r="AC11" s="9">
        <f t="shared" si="9"/>
        <v>35</v>
      </c>
      <c r="AD11" s="9">
        <f t="shared" si="5"/>
        <v>90.666666666666657</v>
      </c>
      <c r="AE11" s="8" t="s">
        <v>50</v>
      </c>
    </row>
    <row r="12" spans="1:31" x14ac:dyDescent="0.2">
      <c r="A12" s="8">
        <v>20</v>
      </c>
      <c r="B12" s="17" t="s">
        <v>48</v>
      </c>
      <c r="C12" s="21" t="s">
        <v>54</v>
      </c>
      <c r="D12" s="16" t="s">
        <v>49</v>
      </c>
      <c r="E12" s="2" t="s">
        <v>30</v>
      </c>
      <c r="F12" s="8" t="s">
        <v>42</v>
      </c>
      <c r="G12" s="16" t="s">
        <v>43</v>
      </c>
      <c r="H12" s="2" t="s">
        <v>51</v>
      </c>
      <c r="I12" s="7">
        <v>2613240</v>
      </c>
      <c r="J12" s="11">
        <v>12</v>
      </c>
      <c r="K12" s="11">
        <v>24</v>
      </c>
      <c r="L12" s="7">
        <v>91500</v>
      </c>
      <c r="M12" s="7">
        <v>91500</v>
      </c>
      <c r="O12" s="8" t="s">
        <v>33</v>
      </c>
      <c r="P12" s="9">
        <f t="shared" ref="P12" si="12">((L12/M12)*100)</f>
        <v>100</v>
      </c>
      <c r="Q12" s="9">
        <v>1</v>
      </c>
      <c r="R12" s="9">
        <v>9</v>
      </c>
      <c r="S12" s="9">
        <v>9</v>
      </c>
      <c r="T12" s="9">
        <v>2</v>
      </c>
      <c r="U12" s="14">
        <v>9</v>
      </c>
      <c r="V12" s="9">
        <f t="shared" si="0"/>
        <v>40</v>
      </c>
      <c r="W12" s="9">
        <f t="shared" si="1"/>
        <v>30</v>
      </c>
      <c r="X12" s="9">
        <f t="shared" si="2"/>
        <v>4.4444444444444446</v>
      </c>
      <c r="Y12" s="9">
        <f t="shared" si="3"/>
        <v>10</v>
      </c>
      <c r="Z12" s="9">
        <f t="shared" si="7"/>
        <v>84.444444444444443</v>
      </c>
      <c r="AA12" s="9">
        <f t="shared" si="4"/>
        <v>50.666666666666664</v>
      </c>
      <c r="AB12" s="9">
        <f t="shared" si="8"/>
        <v>5</v>
      </c>
      <c r="AC12" s="9">
        <f t="shared" si="9"/>
        <v>35</v>
      </c>
      <c r="AD12" s="9">
        <f t="shared" si="5"/>
        <v>90.666666666666657</v>
      </c>
      <c r="AE12" s="8" t="s">
        <v>50</v>
      </c>
    </row>
    <row r="13" spans="1:31" x14ac:dyDescent="0.2">
      <c r="A13" s="8">
        <v>21</v>
      </c>
      <c r="B13" s="17" t="s">
        <v>27</v>
      </c>
      <c r="C13" s="17" t="s">
        <v>28</v>
      </c>
      <c r="D13" s="16" t="s">
        <v>29</v>
      </c>
      <c r="E13" s="2" t="s">
        <v>30</v>
      </c>
      <c r="F13" s="8" t="s">
        <v>38</v>
      </c>
      <c r="G13" s="16" t="s">
        <v>43</v>
      </c>
      <c r="H13" s="2" t="s">
        <v>51</v>
      </c>
      <c r="I13" s="7">
        <v>6854400</v>
      </c>
      <c r="J13" s="11">
        <v>20</v>
      </c>
      <c r="K13" s="11">
        <v>60</v>
      </c>
      <c r="L13" s="7">
        <v>87230</v>
      </c>
      <c r="M13" s="7">
        <v>96000</v>
      </c>
      <c r="O13" s="8" t="s">
        <v>33</v>
      </c>
      <c r="P13" s="9">
        <f t="shared" ref="P13" si="13">((L13/M13)*100)</f>
        <v>90.864583333333343</v>
      </c>
      <c r="Q13" s="9">
        <v>1</v>
      </c>
      <c r="R13" s="9">
        <v>9</v>
      </c>
      <c r="S13" s="9">
        <v>9</v>
      </c>
      <c r="T13" s="9">
        <v>2</v>
      </c>
      <c r="U13" s="14">
        <v>9</v>
      </c>
      <c r="V13" s="9">
        <f t="shared" si="0"/>
        <v>40</v>
      </c>
      <c r="W13" s="9">
        <f t="shared" si="1"/>
        <v>30</v>
      </c>
      <c r="X13" s="9">
        <f t="shared" si="2"/>
        <v>4.4444444444444446</v>
      </c>
      <c r="Y13" s="9">
        <f t="shared" si="3"/>
        <v>10</v>
      </c>
      <c r="Z13" s="9">
        <f t="shared" si="7"/>
        <v>84.444444444444443</v>
      </c>
      <c r="AA13" s="9">
        <f t="shared" si="4"/>
        <v>50.666666666666664</v>
      </c>
      <c r="AB13" s="9">
        <f t="shared" si="8"/>
        <v>5</v>
      </c>
      <c r="AC13" s="9">
        <f t="shared" si="9"/>
        <v>31.802604166666669</v>
      </c>
      <c r="AD13" s="9">
        <f t="shared" si="5"/>
        <v>87.469270833333326</v>
      </c>
      <c r="AE13" s="8" t="s">
        <v>50</v>
      </c>
    </row>
    <row r="14" spans="1:31" x14ac:dyDescent="0.2">
      <c r="A14" s="8">
        <v>21</v>
      </c>
      <c r="B14" s="17" t="s">
        <v>27</v>
      </c>
      <c r="C14" s="17" t="s">
        <v>28</v>
      </c>
      <c r="D14" s="17" t="s">
        <v>29</v>
      </c>
      <c r="E14" s="17" t="s">
        <v>30</v>
      </c>
      <c r="F14" s="8" t="s">
        <v>38</v>
      </c>
      <c r="G14" s="16" t="s">
        <v>31</v>
      </c>
      <c r="H14" s="2" t="s">
        <v>32</v>
      </c>
      <c r="I14" s="7">
        <v>6226228</v>
      </c>
      <c r="J14" s="11">
        <v>20</v>
      </c>
      <c r="K14" s="11">
        <v>60</v>
      </c>
      <c r="L14" s="7">
        <v>87230</v>
      </c>
      <c r="M14" s="7">
        <v>87230</v>
      </c>
      <c r="O14" s="8" t="s">
        <v>33</v>
      </c>
      <c r="P14" s="9">
        <f>((L14/M14)*100)</f>
        <v>100</v>
      </c>
      <c r="Q14" s="9">
        <v>1</v>
      </c>
      <c r="R14" s="9">
        <v>9</v>
      </c>
      <c r="S14" s="9">
        <v>9</v>
      </c>
      <c r="T14" s="9">
        <v>9</v>
      </c>
      <c r="U14" s="14">
        <v>9</v>
      </c>
      <c r="V14" s="9">
        <f>((R14/9*100)*0.4)</f>
        <v>40</v>
      </c>
      <c r="W14" s="9">
        <f>((S14/9*100)*0.3)</f>
        <v>30</v>
      </c>
      <c r="X14" s="9">
        <f>((T14/9*100)*0.2)</f>
        <v>20</v>
      </c>
      <c r="Y14" s="9">
        <f>((U14/9*100)*0.1)</f>
        <v>10</v>
      </c>
      <c r="Z14" s="9">
        <f t="shared" si="7"/>
        <v>100</v>
      </c>
      <c r="AA14" s="9">
        <f t="shared" si="4"/>
        <v>60</v>
      </c>
      <c r="AB14" s="9">
        <f t="shared" si="8"/>
        <v>5</v>
      </c>
      <c r="AC14" s="9">
        <f t="shared" si="9"/>
        <v>35</v>
      </c>
      <c r="AD14" s="9">
        <f t="shared" si="5"/>
        <v>100</v>
      </c>
      <c r="AE14" s="8" t="s">
        <v>33</v>
      </c>
    </row>
    <row r="15" spans="1:31" x14ac:dyDescent="0.2">
      <c r="A15" s="8">
        <v>4</v>
      </c>
      <c r="B15" s="2" t="s">
        <v>56</v>
      </c>
      <c r="C15" s="17" t="s">
        <v>28</v>
      </c>
      <c r="D15" s="2" t="s">
        <v>57</v>
      </c>
      <c r="E15" s="2" t="s">
        <v>30</v>
      </c>
      <c r="F15" s="8" t="s">
        <v>38</v>
      </c>
      <c r="G15" s="2" t="s">
        <v>58</v>
      </c>
      <c r="H15" s="2" t="s">
        <v>59</v>
      </c>
      <c r="I15" s="7">
        <v>6228222</v>
      </c>
      <c r="J15" s="11">
        <v>20</v>
      </c>
      <c r="K15" s="11">
        <v>60</v>
      </c>
      <c r="L15" s="7">
        <v>87200</v>
      </c>
      <c r="M15" s="7">
        <v>87230</v>
      </c>
      <c r="O15" s="8" t="s">
        <v>33</v>
      </c>
      <c r="P15" s="9">
        <f t="shared" ref="P15" si="14">((L15/M15)*100)</f>
        <v>99.965608162329474</v>
      </c>
      <c r="Q15" s="9">
        <v>1</v>
      </c>
      <c r="R15" s="9">
        <v>5</v>
      </c>
      <c r="S15" s="9">
        <v>9</v>
      </c>
      <c r="T15" s="9">
        <v>9</v>
      </c>
      <c r="U15" s="14">
        <v>9</v>
      </c>
      <c r="V15" s="9">
        <f t="shared" si="0"/>
        <v>22.222222222222225</v>
      </c>
      <c r="W15" s="9">
        <f t="shared" si="1"/>
        <v>30</v>
      </c>
      <c r="X15" s="9">
        <f t="shared" si="2"/>
        <v>20</v>
      </c>
      <c r="Y15" s="9">
        <f t="shared" si="3"/>
        <v>10</v>
      </c>
      <c r="Z15" s="9">
        <f t="shared" si="7"/>
        <v>82.222222222222229</v>
      </c>
      <c r="AA15" s="9">
        <f t="shared" si="4"/>
        <v>49.333333333333336</v>
      </c>
      <c r="AB15" s="9">
        <f t="shared" si="8"/>
        <v>5</v>
      </c>
      <c r="AC15" s="9">
        <f t="shared" si="9"/>
        <v>34.987962856815315</v>
      </c>
      <c r="AD15" s="9">
        <f t="shared" si="5"/>
        <v>89.321296190148644</v>
      </c>
      <c r="AE15" s="8" t="s">
        <v>50</v>
      </c>
    </row>
    <row r="16" spans="1:31" x14ac:dyDescent="0.2">
      <c r="A16" s="8">
        <v>6</v>
      </c>
      <c r="B16" s="2" t="s">
        <v>34</v>
      </c>
      <c r="C16" s="21" t="s">
        <v>60</v>
      </c>
      <c r="D16" s="2" t="s">
        <v>36</v>
      </c>
      <c r="E16" s="2" t="s">
        <v>37</v>
      </c>
      <c r="F16" s="8" t="s">
        <v>38</v>
      </c>
      <c r="G16" s="2" t="s">
        <v>58</v>
      </c>
      <c r="H16" s="2" t="s">
        <v>59</v>
      </c>
      <c r="I16" s="7">
        <v>12775840</v>
      </c>
      <c r="J16" s="11">
        <v>32</v>
      </c>
      <c r="K16" s="11">
        <v>160</v>
      </c>
      <c r="L16" s="7">
        <v>67100</v>
      </c>
      <c r="M16" s="7">
        <v>67100</v>
      </c>
      <c r="O16" s="8" t="s">
        <v>33</v>
      </c>
      <c r="P16" s="9">
        <f t="shared" si="6"/>
        <v>100</v>
      </c>
      <c r="Q16" s="9">
        <v>1</v>
      </c>
      <c r="R16" s="9">
        <v>5</v>
      </c>
      <c r="S16" s="9">
        <v>9</v>
      </c>
      <c r="T16" s="9">
        <v>9</v>
      </c>
      <c r="U16" s="14">
        <v>9</v>
      </c>
      <c r="V16" s="9">
        <f t="shared" si="0"/>
        <v>22.222222222222225</v>
      </c>
      <c r="W16" s="9">
        <f t="shared" si="1"/>
        <v>30</v>
      </c>
      <c r="X16" s="9">
        <f t="shared" si="2"/>
        <v>20</v>
      </c>
      <c r="Y16" s="9">
        <f t="shared" si="3"/>
        <v>10</v>
      </c>
      <c r="Z16" s="9">
        <f t="shared" si="7"/>
        <v>82.222222222222229</v>
      </c>
      <c r="AA16" s="9">
        <f t="shared" si="4"/>
        <v>49.333333333333336</v>
      </c>
      <c r="AB16" s="9">
        <f t="shared" si="8"/>
        <v>5</v>
      </c>
      <c r="AC16" s="9">
        <f t="shared" si="9"/>
        <v>35</v>
      </c>
      <c r="AD16" s="9">
        <f t="shared" si="5"/>
        <v>89.333333333333343</v>
      </c>
      <c r="AE16" s="8" t="s">
        <v>50</v>
      </c>
    </row>
    <row r="17" spans="1:31" x14ac:dyDescent="0.2">
      <c r="A17" s="8">
        <v>10</v>
      </c>
      <c r="B17" s="2" t="s">
        <v>34</v>
      </c>
      <c r="C17" s="8" t="s">
        <v>35</v>
      </c>
      <c r="D17" s="2" t="s">
        <v>36</v>
      </c>
      <c r="E17" s="2" t="s">
        <v>37</v>
      </c>
      <c r="F17" s="8" t="s">
        <v>38</v>
      </c>
      <c r="G17" s="2" t="s">
        <v>58</v>
      </c>
      <c r="H17" s="2" t="s">
        <v>59</v>
      </c>
      <c r="I17" s="7">
        <v>17167535</v>
      </c>
      <c r="J17" s="11">
        <v>43</v>
      </c>
      <c r="K17" s="11">
        <v>215</v>
      </c>
      <c r="L17" s="7">
        <v>67100</v>
      </c>
      <c r="M17" s="7">
        <v>67100</v>
      </c>
      <c r="O17" s="8" t="s">
        <v>33</v>
      </c>
      <c r="P17" s="9">
        <f>((L17/M17)*100)</f>
        <v>100</v>
      </c>
      <c r="Q17" s="9">
        <v>1</v>
      </c>
      <c r="R17" s="9">
        <v>5</v>
      </c>
      <c r="S17" s="9">
        <v>9</v>
      </c>
      <c r="T17" s="9">
        <v>9</v>
      </c>
      <c r="U17" s="14">
        <v>9</v>
      </c>
      <c r="V17" s="9">
        <f>((R17/9*100)*0.4)</f>
        <v>22.222222222222225</v>
      </c>
      <c r="W17" s="9">
        <f>((S17/9*100)*0.3)</f>
        <v>30</v>
      </c>
      <c r="X17" s="9">
        <f>((T17/9*100)*0.2)</f>
        <v>20</v>
      </c>
      <c r="Y17" s="9">
        <f>((U17/9*100)*0.1)</f>
        <v>10</v>
      </c>
      <c r="Z17" s="9">
        <f t="shared" si="7"/>
        <v>82.222222222222229</v>
      </c>
      <c r="AA17" s="9">
        <f t="shared" si="4"/>
        <v>49.333333333333336</v>
      </c>
      <c r="AB17" s="9">
        <f t="shared" si="8"/>
        <v>5</v>
      </c>
      <c r="AC17" s="9">
        <f t="shared" si="9"/>
        <v>35</v>
      </c>
      <c r="AD17" s="9">
        <f t="shared" si="5"/>
        <v>89.333333333333343</v>
      </c>
      <c r="AE17" s="8" t="s">
        <v>50</v>
      </c>
    </row>
    <row r="18" spans="1:31" ht="12.75" thickBot="1" x14ac:dyDescent="0.25">
      <c r="A18" s="8">
        <v>22</v>
      </c>
      <c r="B18" s="2" t="s">
        <v>55</v>
      </c>
      <c r="C18" s="8" t="s">
        <v>28</v>
      </c>
      <c r="D18" s="2" t="s">
        <v>62</v>
      </c>
      <c r="E18" s="2" t="s">
        <v>63</v>
      </c>
      <c r="F18" s="8" t="s">
        <v>38</v>
      </c>
      <c r="G18" s="2" t="s">
        <v>58</v>
      </c>
      <c r="H18" s="2" t="s">
        <v>59</v>
      </c>
      <c r="I18" s="7">
        <v>4790940</v>
      </c>
      <c r="J18" s="11">
        <v>30</v>
      </c>
      <c r="K18" s="11">
        <v>60</v>
      </c>
      <c r="L18" s="7">
        <v>67100</v>
      </c>
      <c r="M18" s="7">
        <v>67100</v>
      </c>
      <c r="O18" s="8" t="s">
        <v>33</v>
      </c>
      <c r="P18" s="9">
        <f t="shared" si="6"/>
        <v>100</v>
      </c>
      <c r="Q18" s="9">
        <v>1</v>
      </c>
      <c r="R18" s="9">
        <v>5</v>
      </c>
      <c r="S18" s="9">
        <v>9</v>
      </c>
      <c r="T18" s="9">
        <v>9</v>
      </c>
      <c r="U18" s="14">
        <v>9</v>
      </c>
      <c r="V18" s="9">
        <f t="shared" si="0"/>
        <v>22.222222222222225</v>
      </c>
      <c r="W18" s="9">
        <f t="shared" si="1"/>
        <v>30</v>
      </c>
      <c r="X18" s="9">
        <f t="shared" si="2"/>
        <v>20</v>
      </c>
      <c r="Y18" s="9">
        <f t="shared" si="3"/>
        <v>10</v>
      </c>
      <c r="Z18" s="9">
        <f t="shared" si="7"/>
        <v>82.222222222222229</v>
      </c>
      <c r="AA18" s="9">
        <f t="shared" si="4"/>
        <v>49.333333333333336</v>
      </c>
      <c r="AB18" s="9">
        <f t="shared" si="8"/>
        <v>5</v>
      </c>
      <c r="AC18" s="9">
        <f t="shared" si="9"/>
        <v>35</v>
      </c>
      <c r="AD18" s="9">
        <f t="shared" si="5"/>
        <v>89.333333333333343</v>
      </c>
      <c r="AE18" s="8" t="s">
        <v>50</v>
      </c>
    </row>
    <row r="19" spans="1:31" s="5" customFormat="1" x14ac:dyDescent="0.2">
      <c r="A19" s="8">
        <v>1</v>
      </c>
      <c r="B19" s="17" t="s">
        <v>66</v>
      </c>
      <c r="C19" s="17" t="s">
        <v>28</v>
      </c>
      <c r="D19" s="2" t="s">
        <v>67</v>
      </c>
      <c r="E19" s="2" t="s">
        <v>30</v>
      </c>
      <c r="F19" s="8" t="s">
        <v>38</v>
      </c>
      <c r="G19" s="16" t="s">
        <v>64</v>
      </c>
      <c r="H19" s="2" t="s">
        <v>65</v>
      </c>
      <c r="I19" s="7">
        <v>23954700</v>
      </c>
      <c r="J19" s="2">
        <v>100</v>
      </c>
      <c r="K19" s="11">
        <v>300</v>
      </c>
      <c r="L19" s="7">
        <v>67100</v>
      </c>
      <c r="M19" s="7">
        <v>67100</v>
      </c>
      <c r="N19" s="16"/>
      <c r="O19" s="8" t="s">
        <v>33</v>
      </c>
      <c r="P19" s="9">
        <f t="shared" si="6"/>
        <v>100</v>
      </c>
      <c r="Q19" s="9">
        <v>1</v>
      </c>
      <c r="R19" s="9">
        <v>9</v>
      </c>
      <c r="S19" s="9">
        <v>9</v>
      </c>
      <c r="T19" s="9">
        <v>9</v>
      </c>
      <c r="U19" s="14">
        <v>5</v>
      </c>
      <c r="V19" s="9">
        <f t="shared" si="0"/>
        <v>40</v>
      </c>
      <c r="W19" s="9">
        <f t="shared" si="1"/>
        <v>30</v>
      </c>
      <c r="X19" s="9">
        <f t="shared" si="2"/>
        <v>20</v>
      </c>
      <c r="Y19" s="9">
        <f t="shared" si="3"/>
        <v>5.5555555555555562</v>
      </c>
      <c r="Z19" s="9">
        <f t="shared" si="7"/>
        <v>95.555555555555557</v>
      </c>
      <c r="AA19" s="9">
        <f t="shared" si="4"/>
        <v>57.333333333333336</v>
      </c>
      <c r="AB19" s="9">
        <f t="shared" si="8"/>
        <v>5</v>
      </c>
      <c r="AC19" s="9">
        <f t="shared" si="9"/>
        <v>35</v>
      </c>
      <c r="AD19" s="9">
        <f t="shared" si="5"/>
        <v>97.333333333333343</v>
      </c>
      <c r="AE19" s="8" t="s">
        <v>33</v>
      </c>
    </row>
    <row r="20" spans="1:31" x14ac:dyDescent="0.2">
      <c r="A20" s="8">
        <v>4</v>
      </c>
      <c r="B20" s="8" t="s">
        <v>56</v>
      </c>
      <c r="C20" s="8" t="s">
        <v>28</v>
      </c>
      <c r="D20" s="2" t="s">
        <v>57</v>
      </c>
      <c r="E20" s="2" t="s">
        <v>30</v>
      </c>
      <c r="F20" s="8" t="s">
        <v>38</v>
      </c>
      <c r="G20" s="16" t="s">
        <v>64</v>
      </c>
      <c r="H20" s="2" t="s">
        <v>65</v>
      </c>
      <c r="I20" s="7">
        <v>6228222</v>
      </c>
      <c r="J20" s="11">
        <v>20</v>
      </c>
      <c r="K20" s="11">
        <v>60</v>
      </c>
      <c r="L20" s="7">
        <v>87200</v>
      </c>
      <c r="M20" s="7">
        <v>87230</v>
      </c>
      <c r="O20" s="8" t="s">
        <v>33</v>
      </c>
      <c r="P20" s="9">
        <f t="shared" si="6"/>
        <v>99.965608162329474</v>
      </c>
      <c r="Q20" s="9">
        <v>1</v>
      </c>
      <c r="R20" s="9">
        <v>9</v>
      </c>
      <c r="S20" s="9">
        <v>9</v>
      </c>
      <c r="T20" s="9">
        <v>9</v>
      </c>
      <c r="U20" s="14">
        <v>5</v>
      </c>
      <c r="V20" s="9">
        <f t="shared" si="0"/>
        <v>40</v>
      </c>
      <c r="W20" s="9">
        <f t="shared" si="1"/>
        <v>30</v>
      </c>
      <c r="X20" s="9">
        <f t="shared" si="2"/>
        <v>20</v>
      </c>
      <c r="Y20" s="9">
        <f t="shared" si="3"/>
        <v>5.5555555555555562</v>
      </c>
      <c r="Z20" s="9">
        <f t="shared" si="7"/>
        <v>95.555555555555557</v>
      </c>
      <c r="AA20" s="9">
        <f t="shared" si="4"/>
        <v>57.333333333333336</v>
      </c>
      <c r="AB20" s="9">
        <f t="shared" si="8"/>
        <v>5</v>
      </c>
      <c r="AC20" s="9">
        <f t="shared" si="9"/>
        <v>34.987962856815315</v>
      </c>
      <c r="AD20" s="9">
        <f t="shared" si="5"/>
        <v>97.321296190148644</v>
      </c>
      <c r="AE20" s="8" t="s">
        <v>33</v>
      </c>
    </row>
    <row r="21" spans="1:31" x14ac:dyDescent="0.2">
      <c r="A21" s="8">
        <v>5</v>
      </c>
      <c r="B21" s="8" t="s">
        <v>45</v>
      </c>
      <c r="C21" s="8" t="s">
        <v>28</v>
      </c>
      <c r="D21" s="2" t="s">
        <v>62</v>
      </c>
      <c r="E21" s="2" t="s">
        <v>68</v>
      </c>
      <c r="F21" s="8" t="s">
        <v>42</v>
      </c>
      <c r="G21" s="16" t="s">
        <v>64</v>
      </c>
      <c r="H21" s="2" t="s">
        <v>65</v>
      </c>
      <c r="I21" s="7">
        <v>3189200</v>
      </c>
      <c r="J21" s="11">
        <v>20</v>
      </c>
      <c r="K21" s="11">
        <v>40</v>
      </c>
      <c r="L21" s="7">
        <v>61000</v>
      </c>
      <c r="M21" s="7">
        <v>67000</v>
      </c>
      <c r="O21" s="8" t="s">
        <v>33</v>
      </c>
      <c r="P21" s="9">
        <f t="shared" si="6"/>
        <v>91.044776119402982</v>
      </c>
      <c r="Q21" s="9">
        <v>1</v>
      </c>
      <c r="R21" s="9">
        <v>9</v>
      </c>
      <c r="S21" s="9">
        <v>9</v>
      </c>
      <c r="T21" s="9">
        <v>9</v>
      </c>
      <c r="U21" s="14">
        <v>5</v>
      </c>
      <c r="V21" s="9">
        <f t="shared" si="0"/>
        <v>40</v>
      </c>
      <c r="W21" s="9">
        <f t="shared" si="1"/>
        <v>30</v>
      </c>
      <c r="X21" s="9">
        <f t="shared" si="2"/>
        <v>20</v>
      </c>
      <c r="Y21" s="9">
        <f t="shared" si="3"/>
        <v>5.5555555555555562</v>
      </c>
      <c r="Z21" s="9">
        <f t="shared" si="7"/>
        <v>95.555555555555557</v>
      </c>
      <c r="AA21" s="9">
        <f t="shared" si="4"/>
        <v>57.333333333333336</v>
      </c>
      <c r="AB21" s="9">
        <f t="shared" si="8"/>
        <v>5</v>
      </c>
      <c r="AC21" s="9">
        <f t="shared" si="9"/>
        <v>31.865671641791042</v>
      </c>
      <c r="AD21" s="9">
        <f t="shared" si="5"/>
        <v>94.199004975124382</v>
      </c>
      <c r="AE21" s="8" t="s">
        <v>33</v>
      </c>
    </row>
    <row r="22" spans="1:31" x14ac:dyDescent="0.2">
      <c r="A22" s="8">
        <v>6</v>
      </c>
      <c r="B22" s="8" t="s">
        <v>34</v>
      </c>
      <c r="C22" s="21" t="s">
        <v>60</v>
      </c>
      <c r="D22" s="2" t="s">
        <v>36</v>
      </c>
      <c r="E22" s="2" t="s">
        <v>37</v>
      </c>
      <c r="F22" s="8" t="s">
        <v>38</v>
      </c>
      <c r="G22" s="16" t="s">
        <v>64</v>
      </c>
      <c r="H22" s="2" t="s">
        <v>65</v>
      </c>
      <c r="I22" s="7">
        <v>12775840</v>
      </c>
      <c r="J22" s="11">
        <v>32</v>
      </c>
      <c r="K22" s="11">
        <v>160</v>
      </c>
      <c r="L22" s="7">
        <v>67100</v>
      </c>
      <c r="M22" s="7">
        <v>67100</v>
      </c>
      <c r="O22" s="8" t="s">
        <v>33</v>
      </c>
      <c r="P22" s="9">
        <f t="shared" ref="P22" si="15">((L22/M22)*100)</f>
        <v>100</v>
      </c>
      <c r="Q22" s="9">
        <v>1</v>
      </c>
      <c r="R22" s="9">
        <v>9</v>
      </c>
      <c r="S22" s="9">
        <v>9</v>
      </c>
      <c r="T22" s="9">
        <v>9</v>
      </c>
      <c r="U22" s="14">
        <v>5</v>
      </c>
      <c r="V22" s="9">
        <f t="shared" si="0"/>
        <v>40</v>
      </c>
      <c r="W22" s="9">
        <f t="shared" si="1"/>
        <v>30</v>
      </c>
      <c r="X22" s="9">
        <f t="shared" si="2"/>
        <v>20</v>
      </c>
      <c r="Y22" s="9">
        <f t="shared" si="3"/>
        <v>5.5555555555555562</v>
      </c>
      <c r="Z22" s="9">
        <f t="shared" si="7"/>
        <v>95.555555555555557</v>
      </c>
      <c r="AA22" s="9">
        <f t="shared" si="4"/>
        <v>57.333333333333336</v>
      </c>
      <c r="AB22" s="9">
        <f t="shared" si="8"/>
        <v>5</v>
      </c>
      <c r="AC22" s="9">
        <f t="shared" si="9"/>
        <v>35</v>
      </c>
      <c r="AD22" s="9">
        <f t="shared" si="5"/>
        <v>97.333333333333343</v>
      </c>
      <c r="AE22" s="8" t="s">
        <v>50</v>
      </c>
    </row>
    <row r="23" spans="1:31" x14ac:dyDescent="0.2">
      <c r="A23" s="8">
        <v>10</v>
      </c>
      <c r="B23" s="8" t="s">
        <v>34</v>
      </c>
      <c r="C23" s="8" t="s">
        <v>35</v>
      </c>
      <c r="D23" s="2" t="s">
        <v>36</v>
      </c>
      <c r="E23" s="2" t="s">
        <v>37</v>
      </c>
      <c r="F23" s="8" t="s">
        <v>38</v>
      </c>
      <c r="G23" s="16" t="s">
        <v>64</v>
      </c>
      <c r="H23" s="2" t="s">
        <v>65</v>
      </c>
      <c r="I23" s="7">
        <v>17167535</v>
      </c>
      <c r="J23" s="11">
        <v>43</v>
      </c>
      <c r="K23" s="11">
        <v>215</v>
      </c>
      <c r="L23" s="7">
        <v>67100</v>
      </c>
      <c r="M23" s="7">
        <v>67100</v>
      </c>
      <c r="O23" s="8" t="s">
        <v>33</v>
      </c>
      <c r="P23" s="9">
        <f t="shared" ref="P23" si="16">((L23/M23)*100)</f>
        <v>100</v>
      </c>
      <c r="Q23" s="9">
        <v>1</v>
      </c>
      <c r="R23" s="9">
        <v>9</v>
      </c>
      <c r="S23" s="9">
        <v>9</v>
      </c>
      <c r="T23" s="9">
        <v>9</v>
      </c>
      <c r="U23" s="14">
        <v>5</v>
      </c>
      <c r="V23" s="9">
        <f t="shared" si="0"/>
        <v>40</v>
      </c>
      <c r="W23" s="9">
        <f t="shared" si="1"/>
        <v>30</v>
      </c>
      <c r="X23" s="9">
        <f t="shared" si="2"/>
        <v>20</v>
      </c>
      <c r="Y23" s="9">
        <f t="shared" si="3"/>
        <v>5.5555555555555562</v>
      </c>
      <c r="Z23" s="9">
        <f t="shared" si="7"/>
        <v>95.555555555555557</v>
      </c>
      <c r="AA23" s="9">
        <f t="shared" si="4"/>
        <v>57.333333333333336</v>
      </c>
      <c r="AB23" s="9">
        <f t="shared" si="8"/>
        <v>5</v>
      </c>
      <c r="AC23" s="9">
        <f t="shared" si="9"/>
        <v>35</v>
      </c>
      <c r="AD23" s="9">
        <f t="shared" si="5"/>
        <v>97.333333333333343</v>
      </c>
      <c r="AE23" s="8" t="s">
        <v>50</v>
      </c>
    </row>
    <row r="24" spans="1:31" x14ac:dyDescent="0.2">
      <c r="A24" s="8">
        <v>17</v>
      </c>
      <c r="B24" s="8" t="s">
        <v>48</v>
      </c>
      <c r="C24" s="21" t="s">
        <v>52</v>
      </c>
      <c r="D24" s="2" t="s">
        <v>49</v>
      </c>
      <c r="E24" s="2" t="s">
        <v>30</v>
      </c>
      <c r="F24" s="8" t="s">
        <v>42</v>
      </c>
      <c r="G24" s="16" t="s">
        <v>64</v>
      </c>
      <c r="H24" s="2" t="s">
        <v>65</v>
      </c>
      <c r="I24" s="7">
        <v>11324040</v>
      </c>
      <c r="J24" s="11">
        <v>52</v>
      </c>
      <c r="K24" s="11">
        <v>104</v>
      </c>
      <c r="L24" s="7">
        <v>91500</v>
      </c>
      <c r="M24" s="7">
        <v>91500</v>
      </c>
      <c r="O24" s="8" t="s">
        <v>33</v>
      </c>
      <c r="P24" s="9">
        <f t="shared" ref="P24" si="17">((L24/M24)*100)</f>
        <v>100</v>
      </c>
      <c r="Q24" s="9">
        <v>1</v>
      </c>
      <c r="R24" s="9">
        <v>9</v>
      </c>
      <c r="S24" s="9">
        <v>9</v>
      </c>
      <c r="T24" s="9">
        <v>9</v>
      </c>
      <c r="U24" s="14">
        <v>5</v>
      </c>
      <c r="V24" s="9">
        <f t="shared" si="0"/>
        <v>40</v>
      </c>
      <c r="W24" s="9">
        <f t="shared" si="1"/>
        <v>30</v>
      </c>
      <c r="X24" s="9">
        <f t="shared" si="2"/>
        <v>20</v>
      </c>
      <c r="Y24" s="9">
        <f t="shared" si="3"/>
        <v>5.5555555555555562</v>
      </c>
      <c r="Z24" s="9">
        <f t="shared" si="7"/>
        <v>95.555555555555557</v>
      </c>
      <c r="AA24" s="9">
        <f t="shared" si="4"/>
        <v>57.333333333333336</v>
      </c>
      <c r="AB24" s="9">
        <f t="shared" si="8"/>
        <v>5</v>
      </c>
      <c r="AC24" s="9">
        <f t="shared" si="9"/>
        <v>35</v>
      </c>
      <c r="AD24" s="9">
        <f t="shared" si="5"/>
        <v>97.333333333333343</v>
      </c>
      <c r="AE24" s="8" t="s">
        <v>33</v>
      </c>
    </row>
    <row r="25" spans="1:31" s="6" customFormat="1" ht="12.75" thickBot="1" x14ac:dyDescent="0.25">
      <c r="A25" s="8">
        <v>18</v>
      </c>
      <c r="B25" s="8" t="s">
        <v>48</v>
      </c>
      <c r="C25" s="21" t="s">
        <v>53</v>
      </c>
      <c r="D25" s="2" t="s">
        <v>49</v>
      </c>
      <c r="E25" s="2" t="s">
        <v>30</v>
      </c>
      <c r="F25" s="8" t="s">
        <v>42</v>
      </c>
      <c r="G25" s="16" t="s">
        <v>64</v>
      </c>
      <c r="H25" s="2" t="s">
        <v>65</v>
      </c>
      <c r="I25" s="7">
        <v>8710800</v>
      </c>
      <c r="J25" s="11">
        <v>40</v>
      </c>
      <c r="K25" s="11">
        <v>80</v>
      </c>
      <c r="L25" s="7">
        <v>91500</v>
      </c>
      <c r="M25" s="7">
        <v>91500</v>
      </c>
      <c r="N25" s="16"/>
      <c r="O25" s="8" t="s">
        <v>33</v>
      </c>
      <c r="P25" s="9">
        <f t="shared" si="6"/>
        <v>100</v>
      </c>
      <c r="Q25" s="9">
        <v>1</v>
      </c>
      <c r="R25" s="9">
        <v>9</v>
      </c>
      <c r="S25" s="9">
        <v>9</v>
      </c>
      <c r="T25" s="9">
        <v>9</v>
      </c>
      <c r="U25" s="14">
        <v>5</v>
      </c>
      <c r="V25" s="9">
        <f t="shared" si="0"/>
        <v>40</v>
      </c>
      <c r="W25" s="9">
        <f t="shared" si="1"/>
        <v>30</v>
      </c>
      <c r="X25" s="9">
        <f t="shared" si="2"/>
        <v>20</v>
      </c>
      <c r="Y25" s="9">
        <f t="shared" si="3"/>
        <v>5.5555555555555562</v>
      </c>
      <c r="Z25" s="9">
        <f t="shared" si="7"/>
        <v>95.555555555555557</v>
      </c>
      <c r="AA25" s="9">
        <f t="shared" si="4"/>
        <v>57.333333333333336</v>
      </c>
      <c r="AB25" s="9">
        <f t="shared" si="8"/>
        <v>5</v>
      </c>
      <c r="AC25" s="9">
        <f t="shared" si="9"/>
        <v>35</v>
      </c>
      <c r="AD25" s="9">
        <f t="shared" si="5"/>
        <v>97.333333333333343</v>
      </c>
      <c r="AE25" s="8" t="s">
        <v>33</v>
      </c>
    </row>
    <row r="26" spans="1:31" x14ac:dyDescent="0.2">
      <c r="A26" s="8">
        <v>19</v>
      </c>
      <c r="B26" s="8" t="s">
        <v>48</v>
      </c>
      <c r="C26" s="8" t="s">
        <v>54</v>
      </c>
      <c r="D26" s="2" t="s">
        <v>49</v>
      </c>
      <c r="E26" s="2" t="s">
        <v>30</v>
      </c>
      <c r="F26" s="8" t="s">
        <v>42</v>
      </c>
      <c r="G26" s="16" t="s">
        <v>64</v>
      </c>
      <c r="H26" s="2" t="s">
        <v>65</v>
      </c>
      <c r="I26" s="7">
        <v>3702090</v>
      </c>
      <c r="J26" s="11">
        <v>17</v>
      </c>
      <c r="K26" s="11">
        <v>34</v>
      </c>
      <c r="L26" s="7">
        <v>91500</v>
      </c>
      <c r="M26" s="7">
        <v>91500</v>
      </c>
      <c r="O26" s="8" t="s">
        <v>33</v>
      </c>
      <c r="P26" s="9">
        <f>((L26/M26)*100)</f>
        <v>100</v>
      </c>
      <c r="Q26" s="9">
        <v>1</v>
      </c>
      <c r="R26" s="9">
        <v>9</v>
      </c>
      <c r="S26" s="9">
        <v>9</v>
      </c>
      <c r="T26" s="9">
        <v>9</v>
      </c>
      <c r="U26" s="14">
        <v>5</v>
      </c>
      <c r="V26" s="9">
        <f t="shared" si="0"/>
        <v>40</v>
      </c>
      <c r="W26" s="9">
        <f t="shared" si="1"/>
        <v>30</v>
      </c>
      <c r="X26" s="9">
        <f t="shared" si="2"/>
        <v>20</v>
      </c>
      <c r="Y26" s="9">
        <f t="shared" si="3"/>
        <v>5.5555555555555562</v>
      </c>
      <c r="Z26" s="9">
        <f t="shared" si="7"/>
        <v>95.555555555555557</v>
      </c>
      <c r="AA26" s="9">
        <f t="shared" si="4"/>
        <v>57.333333333333336</v>
      </c>
      <c r="AB26" s="9">
        <f t="shared" si="8"/>
        <v>5</v>
      </c>
      <c r="AC26" s="9">
        <f t="shared" si="9"/>
        <v>35</v>
      </c>
      <c r="AD26" s="9">
        <f t="shared" si="5"/>
        <v>97.333333333333343</v>
      </c>
      <c r="AE26" s="8" t="s">
        <v>33</v>
      </c>
    </row>
    <row r="27" spans="1:31" x14ac:dyDescent="0.2">
      <c r="A27" s="8">
        <v>20</v>
      </c>
      <c r="B27" s="8" t="s">
        <v>48</v>
      </c>
      <c r="C27" s="8" t="s">
        <v>54</v>
      </c>
      <c r="D27" s="2" t="s">
        <v>49</v>
      </c>
      <c r="E27" s="2" t="s">
        <v>30</v>
      </c>
      <c r="F27" s="8" t="s">
        <v>42</v>
      </c>
      <c r="G27" s="16" t="s">
        <v>64</v>
      </c>
      <c r="H27" s="2" t="s">
        <v>65</v>
      </c>
      <c r="I27" s="7">
        <v>2613240</v>
      </c>
      <c r="J27" s="11">
        <v>12</v>
      </c>
      <c r="K27" s="11">
        <v>24</v>
      </c>
      <c r="L27" s="7">
        <v>91500</v>
      </c>
      <c r="M27" s="7">
        <v>91500</v>
      </c>
      <c r="O27" s="8" t="s">
        <v>33</v>
      </c>
      <c r="P27" s="9">
        <f>((L27/M27)*100)</f>
        <v>100</v>
      </c>
      <c r="Q27" s="9">
        <v>1</v>
      </c>
      <c r="R27" s="9">
        <v>9</v>
      </c>
      <c r="S27" s="9">
        <v>9</v>
      </c>
      <c r="T27" s="9">
        <v>9</v>
      </c>
      <c r="U27" s="14">
        <v>5</v>
      </c>
      <c r="V27" s="9">
        <f t="shared" si="0"/>
        <v>40</v>
      </c>
      <c r="W27" s="9">
        <f t="shared" si="1"/>
        <v>30</v>
      </c>
      <c r="X27" s="9">
        <f t="shared" si="2"/>
        <v>20</v>
      </c>
      <c r="Y27" s="9">
        <f t="shared" si="3"/>
        <v>5.5555555555555562</v>
      </c>
      <c r="Z27" s="9">
        <f t="shared" si="7"/>
        <v>95.555555555555557</v>
      </c>
      <c r="AA27" s="9">
        <f t="shared" si="4"/>
        <v>57.333333333333336</v>
      </c>
      <c r="AB27" s="9">
        <f t="shared" si="8"/>
        <v>5</v>
      </c>
      <c r="AC27" s="9">
        <f t="shared" si="9"/>
        <v>35</v>
      </c>
      <c r="AD27" s="9">
        <f t="shared" si="5"/>
        <v>97.333333333333343</v>
      </c>
      <c r="AE27" s="8" t="s">
        <v>33</v>
      </c>
    </row>
    <row r="28" spans="1:31" x14ac:dyDescent="0.2">
      <c r="A28" s="8">
        <v>21</v>
      </c>
      <c r="B28" s="8" t="s">
        <v>27</v>
      </c>
      <c r="C28" s="8" t="s">
        <v>28</v>
      </c>
      <c r="D28" s="2" t="s">
        <v>29</v>
      </c>
      <c r="E28" s="2" t="s">
        <v>30</v>
      </c>
      <c r="F28" s="8" t="s">
        <v>38</v>
      </c>
      <c r="G28" s="16" t="s">
        <v>64</v>
      </c>
      <c r="H28" s="2" t="s">
        <v>65</v>
      </c>
      <c r="I28" s="7">
        <v>6228222</v>
      </c>
      <c r="J28" s="11">
        <v>20</v>
      </c>
      <c r="K28" s="11">
        <v>60</v>
      </c>
      <c r="L28" s="7">
        <v>87230</v>
      </c>
      <c r="M28" s="7">
        <v>87230</v>
      </c>
      <c r="O28" s="8" t="s">
        <v>33</v>
      </c>
      <c r="P28" s="9">
        <f t="shared" ref="P28" si="18">((L28/M28)*100)</f>
        <v>100</v>
      </c>
      <c r="Q28" s="9">
        <v>1</v>
      </c>
      <c r="R28" s="9">
        <v>9</v>
      </c>
      <c r="S28" s="9">
        <v>9</v>
      </c>
      <c r="T28" s="9">
        <v>9</v>
      </c>
      <c r="U28" s="14">
        <v>5</v>
      </c>
      <c r="V28" s="9">
        <f t="shared" si="0"/>
        <v>40</v>
      </c>
      <c r="W28" s="9">
        <f t="shared" si="1"/>
        <v>30</v>
      </c>
      <c r="X28" s="9">
        <f t="shared" si="2"/>
        <v>20</v>
      </c>
      <c r="Y28" s="9">
        <f t="shared" si="3"/>
        <v>5.5555555555555562</v>
      </c>
      <c r="Z28" s="9">
        <f t="shared" si="7"/>
        <v>95.555555555555557</v>
      </c>
      <c r="AA28" s="9">
        <f t="shared" si="4"/>
        <v>57.333333333333336</v>
      </c>
      <c r="AB28" s="9">
        <f t="shared" si="8"/>
        <v>5</v>
      </c>
      <c r="AC28" s="9">
        <f t="shared" si="9"/>
        <v>35</v>
      </c>
      <c r="AD28" s="9">
        <f t="shared" si="5"/>
        <v>97.333333333333343</v>
      </c>
      <c r="AE28" s="8" t="s">
        <v>50</v>
      </c>
    </row>
    <row r="29" spans="1:31" x14ac:dyDescent="0.2">
      <c r="A29" s="8">
        <v>22</v>
      </c>
      <c r="B29" s="8" t="s">
        <v>55</v>
      </c>
      <c r="C29" s="8" t="s">
        <v>28</v>
      </c>
      <c r="D29" s="2" t="s">
        <v>62</v>
      </c>
      <c r="E29" s="2" t="s">
        <v>63</v>
      </c>
      <c r="F29" s="8" t="s">
        <v>38</v>
      </c>
      <c r="G29" s="16" t="s">
        <v>69</v>
      </c>
      <c r="H29" s="2" t="s">
        <v>70</v>
      </c>
      <c r="I29" s="7">
        <v>4790940</v>
      </c>
      <c r="J29" s="11">
        <v>30</v>
      </c>
      <c r="K29" s="11">
        <v>60</v>
      </c>
      <c r="L29" s="7">
        <v>67100</v>
      </c>
      <c r="M29" s="7">
        <v>67100</v>
      </c>
      <c r="O29" s="8" t="s">
        <v>33</v>
      </c>
      <c r="P29" s="9">
        <f t="shared" si="6"/>
        <v>100</v>
      </c>
      <c r="Q29" s="9">
        <v>1</v>
      </c>
      <c r="R29" s="9">
        <v>9</v>
      </c>
      <c r="S29" s="9">
        <v>9</v>
      </c>
      <c r="T29" s="9">
        <v>9</v>
      </c>
      <c r="U29" s="14">
        <v>9</v>
      </c>
      <c r="V29" s="9">
        <f t="shared" si="0"/>
        <v>40</v>
      </c>
      <c r="W29" s="9">
        <f t="shared" si="1"/>
        <v>30</v>
      </c>
      <c r="X29" s="9">
        <f t="shared" si="2"/>
        <v>20</v>
      </c>
      <c r="Y29" s="9">
        <f t="shared" si="3"/>
        <v>10</v>
      </c>
      <c r="Z29" s="9">
        <f t="shared" si="7"/>
        <v>100</v>
      </c>
      <c r="AA29" s="9">
        <f t="shared" si="4"/>
        <v>60</v>
      </c>
      <c r="AB29" s="9">
        <f t="shared" si="8"/>
        <v>5</v>
      </c>
      <c r="AC29" s="9">
        <f t="shared" si="9"/>
        <v>35</v>
      </c>
      <c r="AD29" s="9">
        <f t="shared" si="5"/>
        <v>100</v>
      </c>
      <c r="AE29" s="8" t="s">
        <v>33</v>
      </c>
    </row>
    <row r="30" spans="1:31" x14ac:dyDescent="0.2">
      <c r="A30" s="8">
        <v>1</v>
      </c>
      <c r="B30" s="8" t="s">
        <v>66</v>
      </c>
      <c r="C30" s="8" t="s">
        <v>28</v>
      </c>
      <c r="D30" s="2" t="s">
        <v>67</v>
      </c>
      <c r="E30" s="2" t="s">
        <v>30</v>
      </c>
      <c r="F30" s="8" t="s">
        <v>38</v>
      </c>
      <c r="G30" s="16" t="s">
        <v>71</v>
      </c>
      <c r="H30" s="2" t="s">
        <v>72</v>
      </c>
      <c r="I30" s="7">
        <v>22954700</v>
      </c>
      <c r="J30" s="8">
        <v>100</v>
      </c>
      <c r="K30" s="8">
        <v>300</v>
      </c>
      <c r="L30" s="10">
        <v>67100</v>
      </c>
      <c r="M30" s="10">
        <v>67100</v>
      </c>
      <c r="N30" s="22" t="s">
        <v>61</v>
      </c>
      <c r="O30" s="8" t="s">
        <v>50</v>
      </c>
      <c r="P30" s="9">
        <f t="shared" si="6"/>
        <v>100</v>
      </c>
      <c r="Q30" s="9"/>
      <c r="R30" s="9"/>
      <c r="S30" s="9"/>
      <c r="T30" s="9"/>
      <c r="U30" s="14"/>
      <c r="V30" s="9">
        <f t="shared" si="0"/>
        <v>0</v>
      </c>
      <c r="W30" s="9">
        <f t="shared" si="1"/>
        <v>0</v>
      </c>
      <c r="X30" s="9">
        <f t="shared" si="2"/>
        <v>0</v>
      </c>
      <c r="Y30" s="9">
        <f t="shared" si="3"/>
        <v>0</v>
      </c>
      <c r="Z30" s="9">
        <f t="shared" si="7"/>
        <v>0</v>
      </c>
      <c r="AA30" s="9">
        <f t="shared" si="4"/>
        <v>0</v>
      </c>
      <c r="AB30" s="9">
        <f t="shared" si="8"/>
        <v>0</v>
      </c>
      <c r="AC30" s="9">
        <f t="shared" si="9"/>
        <v>35</v>
      </c>
      <c r="AD30" s="9">
        <f t="shared" si="5"/>
        <v>35</v>
      </c>
      <c r="AE30" s="8" t="s">
        <v>50</v>
      </c>
    </row>
    <row r="31" spans="1:31" x14ac:dyDescent="0.2">
      <c r="A31" s="8">
        <v>18</v>
      </c>
      <c r="B31" s="8" t="s">
        <v>48</v>
      </c>
      <c r="C31" s="21" t="s">
        <v>53</v>
      </c>
      <c r="D31" s="2" t="s">
        <v>49</v>
      </c>
      <c r="E31" s="2" t="s">
        <v>30</v>
      </c>
      <c r="F31" s="8" t="s">
        <v>42</v>
      </c>
      <c r="G31" s="16" t="s">
        <v>71</v>
      </c>
      <c r="H31" s="2" t="s">
        <v>72</v>
      </c>
      <c r="I31" s="7">
        <v>8710800</v>
      </c>
      <c r="J31" s="8">
        <v>40</v>
      </c>
      <c r="K31" s="8">
        <v>80</v>
      </c>
      <c r="L31" s="10">
        <v>91500</v>
      </c>
      <c r="M31" s="10">
        <v>91500</v>
      </c>
      <c r="O31" s="8" t="s">
        <v>33</v>
      </c>
      <c r="P31" s="9">
        <f t="shared" si="6"/>
        <v>100</v>
      </c>
      <c r="Q31" s="9">
        <v>1</v>
      </c>
      <c r="R31" s="9">
        <v>7</v>
      </c>
      <c r="S31" s="9">
        <v>9</v>
      </c>
      <c r="T31" s="9">
        <v>9</v>
      </c>
      <c r="U31" s="14">
        <v>9</v>
      </c>
      <c r="V31" s="9">
        <f t="shared" si="0"/>
        <v>31.111111111111114</v>
      </c>
      <c r="W31" s="9">
        <f t="shared" si="1"/>
        <v>30</v>
      </c>
      <c r="X31" s="9">
        <f t="shared" si="2"/>
        <v>20</v>
      </c>
      <c r="Y31" s="9">
        <f t="shared" si="3"/>
        <v>10</v>
      </c>
      <c r="Z31" s="9">
        <f t="shared" si="7"/>
        <v>91.111111111111114</v>
      </c>
      <c r="AA31" s="9">
        <f t="shared" si="4"/>
        <v>54.666666666666664</v>
      </c>
      <c r="AB31" s="9">
        <f t="shared" si="8"/>
        <v>5</v>
      </c>
      <c r="AC31" s="9">
        <f t="shared" si="9"/>
        <v>35</v>
      </c>
      <c r="AD31" s="9">
        <f t="shared" si="5"/>
        <v>94.666666666666657</v>
      </c>
      <c r="AE31" s="8" t="s">
        <v>50</v>
      </c>
    </row>
    <row r="32" spans="1:31" x14ac:dyDescent="0.2">
      <c r="A32" s="8">
        <v>19</v>
      </c>
      <c r="B32" s="8" t="s">
        <v>48</v>
      </c>
      <c r="C32" s="8" t="s">
        <v>54</v>
      </c>
      <c r="D32" s="2" t="s">
        <v>49</v>
      </c>
      <c r="E32" s="2" t="s">
        <v>30</v>
      </c>
      <c r="F32" s="8" t="s">
        <v>42</v>
      </c>
      <c r="G32" s="16" t="s">
        <v>71</v>
      </c>
      <c r="H32" s="2" t="s">
        <v>72</v>
      </c>
      <c r="I32" s="7">
        <v>3702090</v>
      </c>
      <c r="J32" s="8">
        <v>17</v>
      </c>
      <c r="K32" s="8">
        <v>34</v>
      </c>
      <c r="L32" s="10">
        <v>91500</v>
      </c>
      <c r="M32" s="10">
        <v>91500</v>
      </c>
      <c r="O32" s="8" t="s">
        <v>33</v>
      </c>
      <c r="P32" s="9">
        <f t="shared" si="6"/>
        <v>100</v>
      </c>
      <c r="Q32" s="9">
        <v>1</v>
      </c>
      <c r="R32" s="9">
        <v>7</v>
      </c>
      <c r="S32" s="9">
        <v>9</v>
      </c>
      <c r="T32" s="9">
        <v>9</v>
      </c>
      <c r="U32" s="14">
        <v>9</v>
      </c>
      <c r="V32" s="9">
        <f t="shared" si="0"/>
        <v>31.111111111111114</v>
      </c>
      <c r="W32" s="9">
        <f t="shared" si="1"/>
        <v>30</v>
      </c>
      <c r="X32" s="9">
        <f t="shared" si="2"/>
        <v>20</v>
      </c>
      <c r="Y32" s="9">
        <f t="shared" si="3"/>
        <v>10</v>
      </c>
      <c r="Z32" s="9">
        <f t="shared" si="7"/>
        <v>91.111111111111114</v>
      </c>
      <c r="AA32" s="9">
        <f t="shared" si="4"/>
        <v>54.666666666666664</v>
      </c>
      <c r="AB32" s="9">
        <f t="shared" si="8"/>
        <v>5</v>
      </c>
      <c r="AC32" s="9">
        <f t="shared" si="9"/>
        <v>35</v>
      </c>
      <c r="AD32" s="9">
        <f t="shared" si="5"/>
        <v>94.666666666666657</v>
      </c>
      <c r="AE32" s="8" t="s">
        <v>50</v>
      </c>
    </row>
    <row r="33" spans="1:31" x14ac:dyDescent="0.2">
      <c r="A33" s="8">
        <v>20</v>
      </c>
      <c r="B33" s="8" t="s">
        <v>48</v>
      </c>
      <c r="C33" s="8" t="s">
        <v>54</v>
      </c>
      <c r="D33" s="2" t="s">
        <v>49</v>
      </c>
      <c r="E33" s="2" t="s">
        <v>30</v>
      </c>
      <c r="F33" s="8" t="s">
        <v>42</v>
      </c>
      <c r="G33" s="16" t="s">
        <v>71</v>
      </c>
      <c r="H33" s="2" t="s">
        <v>72</v>
      </c>
      <c r="I33" s="7">
        <v>2613240</v>
      </c>
      <c r="J33" s="8">
        <v>12</v>
      </c>
      <c r="K33" s="8">
        <v>24</v>
      </c>
      <c r="L33" s="10">
        <v>91500</v>
      </c>
      <c r="M33" s="10">
        <v>91500</v>
      </c>
      <c r="O33" s="8" t="s">
        <v>33</v>
      </c>
      <c r="P33" s="9">
        <f t="shared" si="6"/>
        <v>100</v>
      </c>
      <c r="Q33" s="9">
        <v>1</v>
      </c>
      <c r="R33" s="9">
        <v>7</v>
      </c>
      <c r="S33" s="9">
        <v>9</v>
      </c>
      <c r="T33" s="9">
        <v>9</v>
      </c>
      <c r="U33" s="14">
        <v>9</v>
      </c>
      <c r="V33" s="9">
        <f t="shared" ref="V33:V49" si="19">((R33/9*100)*0.4)</f>
        <v>31.111111111111114</v>
      </c>
      <c r="W33" s="9">
        <f t="shared" ref="W33:W49" si="20">((S33/9*100)*0.3)</f>
        <v>30</v>
      </c>
      <c r="X33" s="9">
        <f t="shared" ref="X33:X49" si="21">((T33/9*100)*0.2)</f>
        <v>20</v>
      </c>
      <c r="Y33" s="9">
        <f t="shared" ref="Y33:Y49" si="22">((U33/9*100)*0.1)</f>
        <v>10</v>
      </c>
      <c r="Z33" s="9">
        <f t="shared" si="7"/>
        <v>91.111111111111114</v>
      </c>
      <c r="AA33" s="9">
        <f t="shared" si="4"/>
        <v>54.666666666666664</v>
      </c>
      <c r="AB33" s="9">
        <f t="shared" si="8"/>
        <v>5</v>
      </c>
      <c r="AC33" s="9">
        <f t="shared" si="9"/>
        <v>35</v>
      </c>
      <c r="AD33" s="9">
        <f t="shared" si="5"/>
        <v>94.666666666666657</v>
      </c>
      <c r="AE33" s="8" t="s">
        <v>50</v>
      </c>
    </row>
    <row r="34" spans="1:31" s="6" customFormat="1" ht="12.75" thickBot="1" x14ac:dyDescent="0.25">
      <c r="A34" s="8">
        <v>17</v>
      </c>
      <c r="B34" s="8" t="s">
        <v>48</v>
      </c>
      <c r="C34" s="21" t="s">
        <v>52</v>
      </c>
      <c r="D34" s="2" t="s">
        <v>49</v>
      </c>
      <c r="E34" s="2" t="s">
        <v>30</v>
      </c>
      <c r="F34" s="8" t="s">
        <v>42</v>
      </c>
      <c r="G34" s="16" t="s">
        <v>71</v>
      </c>
      <c r="H34" s="2" t="s">
        <v>72</v>
      </c>
      <c r="I34" s="7">
        <v>11324040</v>
      </c>
      <c r="J34" s="11">
        <v>52</v>
      </c>
      <c r="K34" s="11">
        <v>104</v>
      </c>
      <c r="L34" s="10">
        <v>91500</v>
      </c>
      <c r="M34" s="10">
        <v>91500</v>
      </c>
      <c r="N34" s="16"/>
      <c r="O34" s="8" t="s">
        <v>33</v>
      </c>
      <c r="P34" s="9">
        <f t="shared" si="6"/>
        <v>100</v>
      </c>
      <c r="Q34" s="9">
        <v>1</v>
      </c>
      <c r="R34" s="9">
        <v>7</v>
      </c>
      <c r="S34" s="9">
        <v>9</v>
      </c>
      <c r="T34" s="9">
        <v>9</v>
      </c>
      <c r="U34" s="14">
        <v>9</v>
      </c>
      <c r="V34" s="9">
        <f t="shared" si="19"/>
        <v>31.111111111111114</v>
      </c>
      <c r="W34" s="9">
        <f t="shared" si="20"/>
        <v>30</v>
      </c>
      <c r="X34" s="9">
        <f t="shared" si="21"/>
        <v>20</v>
      </c>
      <c r="Y34" s="9">
        <f t="shared" si="22"/>
        <v>10</v>
      </c>
      <c r="Z34" s="9">
        <f t="shared" si="7"/>
        <v>91.111111111111114</v>
      </c>
      <c r="AA34" s="9">
        <f t="shared" si="4"/>
        <v>54.666666666666664</v>
      </c>
      <c r="AB34" s="9">
        <f t="shared" si="8"/>
        <v>5</v>
      </c>
      <c r="AC34" s="9">
        <f t="shared" si="9"/>
        <v>35</v>
      </c>
      <c r="AD34" s="9">
        <f t="shared" si="5"/>
        <v>94.666666666666657</v>
      </c>
      <c r="AE34" s="8" t="s">
        <v>50</v>
      </c>
    </row>
    <row r="35" spans="1:31" x14ac:dyDescent="0.2">
      <c r="A35" s="8">
        <v>4</v>
      </c>
      <c r="B35" s="8" t="s">
        <v>56</v>
      </c>
      <c r="C35" s="8" t="s">
        <v>28</v>
      </c>
      <c r="D35" s="2" t="s">
        <v>57</v>
      </c>
      <c r="E35" s="2" t="s">
        <v>30</v>
      </c>
      <c r="F35" s="8" t="s">
        <v>38</v>
      </c>
      <c r="G35" s="16" t="s">
        <v>71</v>
      </c>
      <c r="H35" s="2" t="s">
        <v>72</v>
      </c>
      <c r="I35" s="7">
        <v>6226080</v>
      </c>
      <c r="J35" s="11">
        <v>20</v>
      </c>
      <c r="K35" s="11">
        <v>60</v>
      </c>
      <c r="L35" s="10">
        <v>87200</v>
      </c>
      <c r="M35" s="10">
        <v>87200</v>
      </c>
      <c r="O35" s="8" t="s">
        <v>33</v>
      </c>
      <c r="P35" s="9">
        <f t="shared" si="6"/>
        <v>100</v>
      </c>
      <c r="Q35" s="9">
        <v>1</v>
      </c>
      <c r="R35" s="9">
        <v>7</v>
      </c>
      <c r="S35" s="9">
        <v>9</v>
      </c>
      <c r="T35" s="9">
        <v>9</v>
      </c>
      <c r="U35" s="14">
        <v>9</v>
      </c>
      <c r="V35" s="9">
        <f t="shared" si="19"/>
        <v>31.111111111111114</v>
      </c>
      <c r="W35" s="9">
        <f t="shared" si="20"/>
        <v>30</v>
      </c>
      <c r="X35" s="9">
        <f t="shared" si="21"/>
        <v>20</v>
      </c>
      <c r="Y35" s="9">
        <f t="shared" si="22"/>
        <v>10</v>
      </c>
      <c r="Z35" s="9">
        <f t="shared" si="7"/>
        <v>91.111111111111114</v>
      </c>
      <c r="AA35" s="9">
        <f t="shared" si="4"/>
        <v>54.666666666666664</v>
      </c>
      <c r="AB35" s="9">
        <f t="shared" si="8"/>
        <v>5</v>
      </c>
      <c r="AC35" s="9">
        <f t="shared" si="9"/>
        <v>35</v>
      </c>
      <c r="AD35" s="9">
        <f t="shared" si="5"/>
        <v>94.666666666666657</v>
      </c>
      <c r="AE35" s="8" t="s">
        <v>50</v>
      </c>
    </row>
    <row r="36" spans="1:31" x14ac:dyDescent="0.2">
      <c r="A36" s="8">
        <v>4</v>
      </c>
      <c r="B36" s="8" t="s">
        <v>56</v>
      </c>
      <c r="C36" s="8" t="s">
        <v>28</v>
      </c>
      <c r="D36" s="2" t="s">
        <v>57</v>
      </c>
      <c r="E36" s="2" t="s">
        <v>30</v>
      </c>
      <c r="F36" s="8" t="s">
        <v>38</v>
      </c>
      <c r="G36" s="2" t="s">
        <v>73</v>
      </c>
      <c r="H36" s="2" t="s">
        <v>74</v>
      </c>
      <c r="I36" s="7">
        <v>6226080</v>
      </c>
      <c r="J36" s="11">
        <v>20</v>
      </c>
      <c r="K36" s="11">
        <v>60</v>
      </c>
      <c r="L36" s="10">
        <v>87200</v>
      </c>
      <c r="M36" s="10">
        <v>87200</v>
      </c>
      <c r="O36" s="8" t="s">
        <v>33</v>
      </c>
      <c r="P36" s="9">
        <f t="shared" si="6"/>
        <v>100</v>
      </c>
      <c r="Q36" s="9">
        <v>1</v>
      </c>
      <c r="R36" s="9">
        <v>9</v>
      </c>
      <c r="S36" s="9">
        <v>4</v>
      </c>
      <c r="T36" s="9">
        <v>9</v>
      </c>
      <c r="U36" s="14">
        <v>9</v>
      </c>
      <c r="V36" s="9">
        <f t="shared" si="19"/>
        <v>40</v>
      </c>
      <c r="W36" s="9">
        <f t="shared" si="20"/>
        <v>13.333333333333332</v>
      </c>
      <c r="X36" s="9">
        <f t="shared" si="21"/>
        <v>20</v>
      </c>
      <c r="Y36" s="9">
        <f t="shared" si="22"/>
        <v>10</v>
      </c>
      <c r="Z36" s="9">
        <f t="shared" si="7"/>
        <v>83.333333333333329</v>
      </c>
      <c r="AA36" s="9">
        <f t="shared" si="4"/>
        <v>49.999999999999993</v>
      </c>
      <c r="AB36" s="9">
        <f t="shared" si="8"/>
        <v>5</v>
      </c>
      <c r="AC36" s="9">
        <f t="shared" si="9"/>
        <v>35</v>
      </c>
      <c r="AD36" s="9">
        <f t="shared" si="5"/>
        <v>90</v>
      </c>
      <c r="AE36" s="8" t="s">
        <v>50</v>
      </c>
    </row>
    <row r="37" spans="1:31" x14ac:dyDescent="0.2">
      <c r="A37" s="8">
        <v>6</v>
      </c>
      <c r="B37" s="8" t="s">
        <v>34</v>
      </c>
      <c r="C37" s="21" t="s">
        <v>60</v>
      </c>
      <c r="D37" s="2" t="s">
        <v>36</v>
      </c>
      <c r="E37" s="2" t="s">
        <v>37</v>
      </c>
      <c r="F37" s="8" t="s">
        <v>38</v>
      </c>
      <c r="G37" s="2" t="s">
        <v>73</v>
      </c>
      <c r="H37" s="2" t="s">
        <v>74</v>
      </c>
      <c r="I37" s="7">
        <v>12775840</v>
      </c>
      <c r="J37" s="11">
        <v>32</v>
      </c>
      <c r="K37" s="11">
        <v>160</v>
      </c>
      <c r="L37" s="10">
        <v>67100</v>
      </c>
      <c r="M37" s="10">
        <v>67100</v>
      </c>
      <c r="O37" s="8" t="s">
        <v>33</v>
      </c>
      <c r="P37" s="9">
        <f t="shared" ref="P37" si="23">((L37/M37)*100)</f>
        <v>100</v>
      </c>
      <c r="Q37" s="9">
        <v>1</v>
      </c>
      <c r="R37" s="9">
        <v>9</v>
      </c>
      <c r="S37" s="9">
        <v>9</v>
      </c>
      <c r="T37" s="9">
        <v>9</v>
      </c>
      <c r="U37" s="14">
        <v>9</v>
      </c>
      <c r="V37" s="9">
        <f t="shared" si="19"/>
        <v>40</v>
      </c>
      <c r="W37" s="9">
        <f t="shared" si="20"/>
        <v>30</v>
      </c>
      <c r="X37" s="9">
        <f t="shared" si="21"/>
        <v>20</v>
      </c>
      <c r="Y37" s="9">
        <f t="shared" si="22"/>
        <v>10</v>
      </c>
      <c r="Z37" s="9">
        <f t="shared" si="7"/>
        <v>100</v>
      </c>
      <c r="AA37" s="9">
        <f t="shared" si="4"/>
        <v>60</v>
      </c>
      <c r="AB37" s="9">
        <f t="shared" si="8"/>
        <v>5</v>
      </c>
      <c r="AC37" s="9">
        <f t="shared" si="9"/>
        <v>35</v>
      </c>
      <c r="AD37" s="9">
        <f t="shared" si="5"/>
        <v>100</v>
      </c>
      <c r="AE37" s="8" t="s">
        <v>33</v>
      </c>
    </row>
    <row r="38" spans="1:31" ht="12.75" thickBot="1" x14ac:dyDescent="0.25">
      <c r="A38" s="8">
        <v>10</v>
      </c>
      <c r="B38" s="8" t="s">
        <v>34</v>
      </c>
      <c r="C38" s="21" t="s">
        <v>35</v>
      </c>
      <c r="D38" s="2" t="s">
        <v>36</v>
      </c>
      <c r="E38" s="2" t="s">
        <v>37</v>
      </c>
      <c r="F38" s="8" t="s">
        <v>38</v>
      </c>
      <c r="G38" s="2" t="s">
        <v>73</v>
      </c>
      <c r="H38" s="2" t="s">
        <v>74</v>
      </c>
      <c r="I38" s="7">
        <v>17167535</v>
      </c>
      <c r="J38" s="11">
        <v>43</v>
      </c>
      <c r="K38" s="11">
        <v>215</v>
      </c>
      <c r="L38" s="10">
        <v>67100</v>
      </c>
      <c r="M38" s="10">
        <v>67100</v>
      </c>
      <c r="O38" s="8" t="s">
        <v>33</v>
      </c>
      <c r="P38" s="9">
        <f t="shared" si="6"/>
        <v>100</v>
      </c>
      <c r="Q38" s="9">
        <v>1</v>
      </c>
      <c r="R38" s="9">
        <v>9</v>
      </c>
      <c r="S38" s="9">
        <v>9</v>
      </c>
      <c r="T38" s="9">
        <v>9</v>
      </c>
      <c r="U38" s="14">
        <v>9</v>
      </c>
      <c r="V38" s="9">
        <f t="shared" si="19"/>
        <v>40</v>
      </c>
      <c r="W38" s="9">
        <f t="shared" si="20"/>
        <v>30</v>
      </c>
      <c r="X38" s="9">
        <f t="shared" si="21"/>
        <v>20</v>
      </c>
      <c r="Y38" s="9">
        <f t="shared" si="22"/>
        <v>10</v>
      </c>
      <c r="Z38" s="9">
        <f t="shared" si="7"/>
        <v>100</v>
      </c>
      <c r="AA38" s="9">
        <f t="shared" si="4"/>
        <v>60</v>
      </c>
      <c r="AB38" s="9">
        <f t="shared" si="8"/>
        <v>5</v>
      </c>
      <c r="AC38" s="9">
        <f t="shared" si="9"/>
        <v>35</v>
      </c>
      <c r="AD38" s="9">
        <f t="shared" si="5"/>
        <v>100</v>
      </c>
      <c r="AE38" s="8" t="s">
        <v>33</v>
      </c>
    </row>
    <row r="39" spans="1:31" s="5" customFormat="1" ht="12.75" thickBot="1" x14ac:dyDescent="0.25">
      <c r="A39" s="8">
        <v>13</v>
      </c>
      <c r="B39" s="8" t="s">
        <v>46</v>
      </c>
      <c r="C39" s="8" t="s">
        <v>28</v>
      </c>
      <c r="D39" s="2" t="s">
        <v>41</v>
      </c>
      <c r="E39" s="2" t="s">
        <v>30</v>
      </c>
      <c r="F39" s="8" t="s">
        <v>42</v>
      </c>
      <c r="G39" s="16" t="s">
        <v>75</v>
      </c>
      <c r="H39" s="2" t="s">
        <v>76</v>
      </c>
      <c r="I39" s="7">
        <v>1796603</v>
      </c>
      <c r="J39" s="11">
        <v>5</v>
      </c>
      <c r="K39" s="11">
        <v>15</v>
      </c>
      <c r="L39" s="10">
        <v>91500</v>
      </c>
      <c r="M39" s="7">
        <v>100650</v>
      </c>
      <c r="N39" s="2" t="s">
        <v>77</v>
      </c>
      <c r="O39" s="8" t="s">
        <v>50</v>
      </c>
      <c r="P39" s="9">
        <f t="shared" ref="P39" si="24">((L39/M39)*100)</f>
        <v>90.909090909090907</v>
      </c>
      <c r="Q39" s="9"/>
      <c r="R39" s="9"/>
      <c r="S39" s="9"/>
      <c r="T39" s="9"/>
      <c r="U39" s="14"/>
      <c r="V39" s="9">
        <f t="shared" si="19"/>
        <v>0</v>
      </c>
      <c r="W39" s="9">
        <f t="shared" si="20"/>
        <v>0</v>
      </c>
      <c r="X39" s="9">
        <f t="shared" si="21"/>
        <v>0</v>
      </c>
      <c r="Y39" s="9">
        <f t="shared" si="22"/>
        <v>0</v>
      </c>
      <c r="Z39" s="9">
        <f t="shared" si="7"/>
        <v>0</v>
      </c>
      <c r="AA39" s="9">
        <f t="shared" si="4"/>
        <v>0</v>
      </c>
      <c r="AB39" s="9">
        <f t="shared" si="8"/>
        <v>0</v>
      </c>
      <c r="AC39" s="9">
        <f t="shared" si="9"/>
        <v>31.818181818181817</v>
      </c>
      <c r="AD39" s="9">
        <f t="shared" si="5"/>
        <v>31.818181818181817</v>
      </c>
      <c r="AE39" s="8" t="s">
        <v>50</v>
      </c>
    </row>
    <row r="40" spans="1:31" s="5" customFormat="1" x14ac:dyDescent="0.2">
      <c r="A40" s="8">
        <v>3</v>
      </c>
      <c r="B40" s="8" t="s">
        <v>27</v>
      </c>
      <c r="C40" s="8" t="s">
        <v>28</v>
      </c>
      <c r="D40" s="2" t="s">
        <v>78</v>
      </c>
      <c r="E40" s="2" t="s">
        <v>79</v>
      </c>
      <c r="F40" s="8" t="s">
        <v>42</v>
      </c>
      <c r="G40" s="16" t="s">
        <v>75</v>
      </c>
      <c r="H40" s="2" t="s">
        <v>76</v>
      </c>
      <c r="I40" s="7">
        <v>10888500</v>
      </c>
      <c r="J40" s="11">
        <v>50</v>
      </c>
      <c r="K40" s="11">
        <v>100</v>
      </c>
      <c r="L40" s="10">
        <v>91500</v>
      </c>
      <c r="M40" s="10">
        <v>91500</v>
      </c>
      <c r="N40" s="16"/>
      <c r="O40" s="8" t="s">
        <v>33</v>
      </c>
      <c r="P40" s="9">
        <f t="shared" si="6"/>
        <v>100</v>
      </c>
      <c r="Q40" s="9">
        <v>1</v>
      </c>
      <c r="R40" s="9">
        <v>7</v>
      </c>
      <c r="S40" s="9">
        <v>9</v>
      </c>
      <c r="T40" s="9">
        <v>9</v>
      </c>
      <c r="U40" s="14">
        <v>9</v>
      </c>
      <c r="V40" s="9">
        <f t="shared" si="19"/>
        <v>31.111111111111114</v>
      </c>
      <c r="W40" s="9">
        <f t="shared" si="20"/>
        <v>30</v>
      </c>
      <c r="X40" s="9">
        <f t="shared" si="21"/>
        <v>20</v>
      </c>
      <c r="Y40" s="9">
        <f t="shared" si="22"/>
        <v>10</v>
      </c>
      <c r="Z40" s="9">
        <f t="shared" si="7"/>
        <v>91.111111111111114</v>
      </c>
      <c r="AA40" s="9">
        <f t="shared" si="4"/>
        <v>54.666666666666664</v>
      </c>
      <c r="AB40" s="9">
        <f t="shared" si="8"/>
        <v>5</v>
      </c>
      <c r="AC40" s="9">
        <f t="shared" si="9"/>
        <v>35</v>
      </c>
      <c r="AD40" s="9">
        <f t="shared" si="5"/>
        <v>94.666666666666657</v>
      </c>
      <c r="AE40" s="8" t="s">
        <v>50</v>
      </c>
    </row>
    <row r="41" spans="1:31" s="6" customFormat="1" ht="12.75" thickBot="1" x14ac:dyDescent="0.25">
      <c r="A41" s="8">
        <v>11</v>
      </c>
      <c r="B41" s="8" t="s">
        <v>80</v>
      </c>
      <c r="C41" s="8" t="s">
        <v>28</v>
      </c>
      <c r="D41" s="2" t="s">
        <v>41</v>
      </c>
      <c r="E41" s="2" t="s">
        <v>30</v>
      </c>
      <c r="F41" s="8" t="s">
        <v>42</v>
      </c>
      <c r="G41" s="16" t="s">
        <v>75</v>
      </c>
      <c r="H41" s="2" t="s">
        <v>76</v>
      </c>
      <c r="I41" s="7">
        <v>15026130</v>
      </c>
      <c r="J41" s="11">
        <v>46</v>
      </c>
      <c r="K41" s="11">
        <v>138</v>
      </c>
      <c r="L41" s="10">
        <v>91500</v>
      </c>
      <c r="M41" s="10">
        <v>91500</v>
      </c>
      <c r="N41" s="16"/>
      <c r="O41" s="8" t="s">
        <v>33</v>
      </c>
      <c r="P41" s="9">
        <f t="shared" si="6"/>
        <v>100</v>
      </c>
      <c r="Q41" s="9">
        <v>1</v>
      </c>
      <c r="R41" s="9">
        <v>7</v>
      </c>
      <c r="S41" s="9">
        <v>5</v>
      </c>
      <c r="T41" s="9">
        <v>9</v>
      </c>
      <c r="U41" s="14">
        <v>9</v>
      </c>
      <c r="V41" s="9">
        <f t="shared" si="19"/>
        <v>31.111111111111114</v>
      </c>
      <c r="W41" s="9">
        <f t="shared" si="20"/>
        <v>16.666666666666668</v>
      </c>
      <c r="X41" s="9">
        <f t="shared" si="21"/>
        <v>20</v>
      </c>
      <c r="Y41" s="9">
        <f t="shared" si="22"/>
        <v>10</v>
      </c>
      <c r="Z41" s="9">
        <f t="shared" si="7"/>
        <v>77.777777777777786</v>
      </c>
      <c r="AA41" s="9">
        <f t="shared" si="4"/>
        <v>46.666666666666671</v>
      </c>
      <c r="AB41" s="9">
        <f t="shared" si="8"/>
        <v>5</v>
      </c>
      <c r="AC41" s="9">
        <f t="shared" si="9"/>
        <v>35</v>
      </c>
      <c r="AD41" s="9">
        <f t="shared" si="5"/>
        <v>86.666666666666671</v>
      </c>
      <c r="AE41" s="8" t="s">
        <v>50</v>
      </c>
    </row>
    <row r="42" spans="1:31" x14ac:dyDescent="0.2">
      <c r="A42" s="8">
        <v>12</v>
      </c>
      <c r="B42" s="8" t="s">
        <v>45</v>
      </c>
      <c r="C42" s="2" t="s">
        <v>28</v>
      </c>
      <c r="D42" s="2" t="s">
        <v>41</v>
      </c>
      <c r="E42" s="2" t="s">
        <v>30</v>
      </c>
      <c r="F42" s="8" t="s">
        <v>42</v>
      </c>
      <c r="G42" s="16" t="s">
        <v>75</v>
      </c>
      <c r="H42" s="2" t="s">
        <v>76</v>
      </c>
      <c r="I42" s="7">
        <v>17312715</v>
      </c>
      <c r="J42" s="11">
        <v>53</v>
      </c>
      <c r="K42" s="11">
        <v>159</v>
      </c>
      <c r="L42" s="10">
        <v>91500</v>
      </c>
      <c r="M42" s="10">
        <v>91500</v>
      </c>
      <c r="O42" s="8" t="s">
        <v>33</v>
      </c>
      <c r="P42" s="9">
        <f t="shared" si="6"/>
        <v>100</v>
      </c>
      <c r="Q42" s="9">
        <v>1</v>
      </c>
      <c r="R42" s="9">
        <v>7</v>
      </c>
      <c r="S42" s="9">
        <v>5</v>
      </c>
      <c r="T42" s="9">
        <v>9</v>
      </c>
      <c r="U42" s="14">
        <v>9</v>
      </c>
      <c r="V42" s="9">
        <f t="shared" si="19"/>
        <v>31.111111111111114</v>
      </c>
      <c r="W42" s="9">
        <f t="shared" si="20"/>
        <v>16.666666666666668</v>
      </c>
      <c r="X42" s="9">
        <f t="shared" si="21"/>
        <v>20</v>
      </c>
      <c r="Y42" s="9">
        <f t="shared" si="22"/>
        <v>10</v>
      </c>
      <c r="Z42" s="9">
        <f t="shared" si="7"/>
        <v>77.777777777777786</v>
      </c>
      <c r="AA42" s="9">
        <f t="shared" si="4"/>
        <v>46.666666666666671</v>
      </c>
      <c r="AB42" s="9">
        <f t="shared" si="8"/>
        <v>5</v>
      </c>
      <c r="AC42" s="9">
        <f t="shared" si="9"/>
        <v>35</v>
      </c>
      <c r="AD42" s="9">
        <f t="shared" si="5"/>
        <v>86.666666666666671</v>
      </c>
      <c r="AE42" s="8" t="s">
        <v>50</v>
      </c>
    </row>
    <row r="43" spans="1:31" x14ac:dyDescent="0.2">
      <c r="A43" s="8">
        <v>14</v>
      </c>
      <c r="B43" s="8" t="s">
        <v>47</v>
      </c>
      <c r="C43" s="2" t="s">
        <v>28</v>
      </c>
      <c r="D43" s="2" t="s">
        <v>41</v>
      </c>
      <c r="E43" s="2" t="s">
        <v>30</v>
      </c>
      <c r="F43" s="8" t="s">
        <v>42</v>
      </c>
      <c r="G43" s="16" t="s">
        <v>75</v>
      </c>
      <c r="H43" s="2" t="s">
        <v>76</v>
      </c>
      <c r="I43" s="7">
        <v>6533100</v>
      </c>
      <c r="J43" s="11">
        <v>20</v>
      </c>
      <c r="K43" s="11">
        <v>60</v>
      </c>
      <c r="L43" s="10">
        <v>91500</v>
      </c>
      <c r="M43" s="10">
        <v>91500</v>
      </c>
      <c r="O43" s="8" t="s">
        <v>33</v>
      </c>
      <c r="P43" s="9">
        <f t="shared" ref="P43" si="25">((L43/M43)*100)</f>
        <v>100</v>
      </c>
      <c r="Q43" s="9">
        <v>1</v>
      </c>
      <c r="R43" s="9">
        <v>7</v>
      </c>
      <c r="S43" s="9">
        <v>5</v>
      </c>
      <c r="T43" s="9">
        <v>9</v>
      </c>
      <c r="U43" s="14">
        <v>9</v>
      </c>
      <c r="V43" s="9">
        <f t="shared" si="19"/>
        <v>31.111111111111114</v>
      </c>
      <c r="W43" s="9">
        <f t="shared" si="20"/>
        <v>16.666666666666668</v>
      </c>
      <c r="X43" s="9">
        <f t="shared" si="21"/>
        <v>20</v>
      </c>
      <c r="Y43" s="9">
        <f t="shared" si="22"/>
        <v>10</v>
      </c>
      <c r="Z43" s="9">
        <f t="shared" si="7"/>
        <v>77.777777777777786</v>
      </c>
      <c r="AA43" s="9">
        <f t="shared" si="4"/>
        <v>46.666666666666671</v>
      </c>
      <c r="AB43" s="9">
        <f t="shared" si="8"/>
        <v>5</v>
      </c>
      <c r="AC43" s="9">
        <f t="shared" si="9"/>
        <v>35</v>
      </c>
      <c r="AD43" s="9">
        <f t="shared" si="5"/>
        <v>86.666666666666671</v>
      </c>
      <c r="AE43" s="8" t="s">
        <v>50</v>
      </c>
    </row>
    <row r="44" spans="1:31" x14ac:dyDescent="0.2">
      <c r="A44" s="8">
        <v>15</v>
      </c>
      <c r="B44" s="8" t="s">
        <v>27</v>
      </c>
      <c r="C44" s="2" t="s">
        <v>28</v>
      </c>
      <c r="D44" s="2" t="s">
        <v>41</v>
      </c>
      <c r="E44" s="2" t="s">
        <v>30</v>
      </c>
      <c r="F44" s="8" t="s">
        <v>42</v>
      </c>
      <c r="G44" s="16" t="s">
        <v>75</v>
      </c>
      <c r="H44" s="2" t="s">
        <v>76</v>
      </c>
      <c r="I44" s="7">
        <v>18945990</v>
      </c>
      <c r="J44" s="11">
        <v>58</v>
      </c>
      <c r="K44" s="11">
        <v>174</v>
      </c>
      <c r="L44" s="10">
        <v>91500</v>
      </c>
      <c r="M44" s="10">
        <v>91500</v>
      </c>
      <c r="O44" s="8" t="s">
        <v>33</v>
      </c>
      <c r="P44" s="9">
        <f t="shared" ref="P44" si="26">((L44/M44)*100)</f>
        <v>100</v>
      </c>
      <c r="Q44" s="9">
        <v>1</v>
      </c>
      <c r="R44" s="9">
        <v>7</v>
      </c>
      <c r="S44" s="9">
        <v>5</v>
      </c>
      <c r="T44" s="9">
        <v>9</v>
      </c>
      <c r="U44" s="14">
        <v>9</v>
      </c>
      <c r="V44" s="9">
        <f t="shared" si="19"/>
        <v>31.111111111111114</v>
      </c>
      <c r="W44" s="9">
        <f t="shared" si="20"/>
        <v>16.666666666666668</v>
      </c>
      <c r="X44" s="9">
        <f t="shared" si="21"/>
        <v>20</v>
      </c>
      <c r="Y44" s="9">
        <f t="shared" si="22"/>
        <v>10</v>
      </c>
      <c r="Z44" s="9">
        <f t="shared" si="7"/>
        <v>77.777777777777786</v>
      </c>
      <c r="AA44" s="9">
        <f t="shared" si="4"/>
        <v>46.666666666666671</v>
      </c>
      <c r="AB44" s="9">
        <f t="shared" si="8"/>
        <v>5</v>
      </c>
      <c r="AC44" s="9">
        <f t="shared" si="9"/>
        <v>35</v>
      </c>
      <c r="AD44" s="9">
        <f t="shared" si="5"/>
        <v>86.666666666666671</v>
      </c>
      <c r="AE44" s="8" t="s">
        <v>50</v>
      </c>
    </row>
    <row r="45" spans="1:31" x14ac:dyDescent="0.2">
      <c r="A45" s="8">
        <v>16</v>
      </c>
      <c r="B45" s="8" t="s">
        <v>34</v>
      </c>
      <c r="C45" s="2" t="s">
        <v>28</v>
      </c>
      <c r="D45" s="2" t="s">
        <v>41</v>
      </c>
      <c r="E45" s="2" t="s">
        <v>30</v>
      </c>
      <c r="F45" s="8" t="s">
        <v>42</v>
      </c>
      <c r="G45" s="16" t="s">
        <v>75</v>
      </c>
      <c r="H45" s="2" t="s">
        <v>76</v>
      </c>
      <c r="I45" s="7">
        <v>6533100</v>
      </c>
      <c r="J45" s="11">
        <v>20</v>
      </c>
      <c r="K45" s="11">
        <v>60</v>
      </c>
      <c r="L45" s="10">
        <v>91500</v>
      </c>
      <c r="M45" s="10">
        <v>91500</v>
      </c>
      <c r="O45" s="8" t="s">
        <v>33</v>
      </c>
      <c r="P45" s="9">
        <f t="shared" ref="P45" si="27">((L45/M45)*100)</f>
        <v>100</v>
      </c>
      <c r="Q45" s="9">
        <v>1</v>
      </c>
      <c r="R45" s="9">
        <v>7</v>
      </c>
      <c r="S45" s="9">
        <v>5</v>
      </c>
      <c r="T45" s="9">
        <v>9</v>
      </c>
      <c r="U45" s="14">
        <v>9</v>
      </c>
      <c r="V45" s="9">
        <f t="shared" ref="V45" si="28">((R45/9*100)*0.4)</f>
        <v>31.111111111111114</v>
      </c>
      <c r="W45" s="9">
        <f t="shared" ref="W45" si="29">((S45/9*100)*0.3)</f>
        <v>16.666666666666668</v>
      </c>
      <c r="X45" s="9">
        <f t="shared" ref="X45" si="30">((T45/9*100)*0.2)</f>
        <v>20</v>
      </c>
      <c r="Y45" s="9">
        <f t="shared" ref="Y45" si="31">((U45/9*100)*0.1)</f>
        <v>10</v>
      </c>
      <c r="Z45" s="9">
        <f t="shared" ref="Z45" si="32">Y45+X45+W45+V45</f>
        <v>77.777777777777786</v>
      </c>
      <c r="AA45" s="9">
        <f t="shared" ref="AA45" si="33">Z45*0.6</f>
        <v>46.666666666666671</v>
      </c>
      <c r="AB45" s="9">
        <f t="shared" ref="AB45" si="34">Q45*5</f>
        <v>5</v>
      </c>
      <c r="AC45" s="9">
        <f t="shared" si="9"/>
        <v>35</v>
      </c>
      <c r="AD45" s="9">
        <f t="shared" ref="AD45" si="35">AC45+AB45+AA45</f>
        <v>86.666666666666671</v>
      </c>
      <c r="AE45" s="8" t="s">
        <v>50</v>
      </c>
    </row>
    <row r="46" spans="1:31" x14ac:dyDescent="0.2">
      <c r="A46" s="8">
        <v>1</v>
      </c>
      <c r="B46" s="8" t="s">
        <v>66</v>
      </c>
      <c r="C46" s="2" t="s">
        <v>28</v>
      </c>
      <c r="D46" s="2" t="s">
        <v>67</v>
      </c>
      <c r="E46" s="2" t="s">
        <v>30</v>
      </c>
      <c r="F46" s="8" t="s">
        <v>38</v>
      </c>
      <c r="G46" s="16" t="s">
        <v>81</v>
      </c>
      <c r="H46" s="2" t="s">
        <v>82</v>
      </c>
      <c r="I46" s="7">
        <v>23954700</v>
      </c>
      <c r="J46" s="11">
        <v>100</v>
      </c>
      <c r="K46" s="11">
        <v>300</v>
      </c>
      <c r="L46" s="7">
        <v>67100</v>
      </c>
      <c r="M46" s="7">
        <v>67100</v>
      </c>
      <c r="O46" s="8" t="s">
        <v>33</v>
      </c>
      <c r="P46" s="9">
        <f t="shared" ref="P46" si="36">((L46/M46)*100)</f>
        <v>100</v>
      </c>
      <c r="Q46" s="9">
        <v>1</v>
      </c>
      <c r="R46" s="9">
        <v>9</v>
      </c>
      <c r="S46" s="9">
        <v>9</v>
      </c>
      <c r="T46" s="9">
        <v>0</v>
      </c>
      <c r="U46" s="14">
        <v>9</v>
      </c>
      <c r="V46" s="9">
        <f t="shared" si="19"/>
        <v>40</v>
      </c>
      <c r="W46" s="9">
        <f t="shared" si="20"/>
        <v>30</v>
      </c>
      <c r="X46" s="9">
        <f t="shared" si="21"/>
        <v>0</v>
      </c>
      <c r="Y46" s="9">
        <f t="shared" si="22"/>
        <v>10</v>
      </c>
      <c r="Z46" s="9">
        <f t="shared" si="7"/>
        <v>80</v>
      </c>
      <c r="AA46" s="9">
        <f t="shared" si="4"/>
        <v>48</v>
      </c>
      <c r="AB46" s="9">
        <f t="shared" si="8"/>
        <v>5</v>
      </c>
      <c r="AC46" s="9">
        <f t="shared" si="9"/>
        <v>35</v>
      </c>
      <c r="AD46" s="9">
        <f t="shared" si="5"/>
        <v>88</v>
      </c>
      <c r="AE46" s="8" t="s">
        <v>50</v>
      </c>
    </row>
    <row r="47" spans="1:31" x14ac:dyDescent="0.2">
      <c r="A47" s="8">
        <v>10</v>
      </c>
      <c r="B47" s="8" t="s">
        <v>34</v>
      </c>
      <c r="C47" s="21" t="s">
        <v>35</v>
      </c>
      <c r="D47" s="2" t="s">
        <v>36</v>
      </c>
      <c r="E47" s="2" t="s">
        <v>37</v>
      </c>
      <c r="F47" s="8" t="s">
        <v>38</v>
      </c>
      <c r="G47" s="16" t="s">
        <v>81</v>
      </c>
      <c r="H47" s="2" t="s">
        <v>82</v>
      </c>
      <c r="I47" s="7">
        <v>17167535</v>
      </c>
      <c r="J47" s="11">
        <v>43</v>
      </c>
      <c r="K47" s="11">
        <v>215</v>
      </c>
      <c r="L47" s="7">
        <v>67100</v>
      </c>
      <c r="M47" s="7">
        <v>67100</v>
      </c>
      <c r="O47" s="8" t="s">
        <v>33</v>
      </c>
      <c r="P47" s="9">
        <f t="shared" ref="P47" si="37">((L47/M47)*100)</f>
        <v>100</v>
      </c>
      <c r="Q47" s="9">
        <v>1</v>
      </c>
      <c r="R47" s="9">
        <v>9</v>
      </c>
      <c r="S47" s="9">
        <v>9</v>
      </c>
      <c r="T47" s="9">
        <v>0</v>
      </c>
      <c r="U47" s="14">
        <v>9</v>
      </c>
      <c r="V47" s="9">
        <f t="shared" si="19"/>
        <v>40</v>
      </c>
      <c r="W47" s="9">
        <f t="shared" si="20"/>
        <v>30</v>
      </c>
      <c r="X47" s="9">
        <f t="shared" si="21"/>
        <v>0</v>
      </c>
      <c r="Y47" s="9">
        <f t="shared" si="22"/>
        <v>10</v>
      </c>
      <c r="Z47" s="9">
        <f t="shared" si="7"/>
        <v>80</v>
      </c>
      <c r="AA47" s="9">
        <f t="shared" si="4"/>
        <v>48</v>
      </c>
      <c r="AB47" s="9">
        <f t="shared" si="8"/>
        <v>5</v>
      </c>
      <c r="AC47" s="9">
        <f t="shared" si="9"/>
        <v>35</v>
      </c>
      <c r="AD47" s="9">
        <f t="shared" si="5"/>
        <v>88</v>
      </c>
      <c r="AE47" s="8" t="s">
        <v>50</v>
      </c>
    </row>
    <row r="48" spans="1:31" x14ac:dyDescent="0.2">
      <c r="A48" s="8">
        <v>6</v>
      </c>
      <c r="B48" s="8" t="s">
        <v>34</v>
      </c>
      <c r="C48" s="21" t="s">
        <v>60</v>
      </c>
      <c r="D48" s="2" t="s">
        <v>36</v>
      </c>
      <c r="E48" s="2" t="s">
        <v>37</v>
      </c>
      <c r="F48" s="8" t="s">
        <v>38</v>
      </c>
      <c r="G48" s="16" t="s">
        <v>81</v>
      </c>
      <c r="H48" s="2" t="s">
        <v>82</v>
      </c>
      <c r="I48" s="7">
        <v>12775840</v>
      </c>
      <c r="J48" s="11">
        <v>32</v>
      </c>
      <c r="K48" s="11">
        <v>160</v>
      </c>
      <c r="L48" s="7">
        <v>67100</v>
      </c>
      <c r="M48" s="7">
        <v>67100</v>
      </c>
      <c r="O48" s="8" t="s">
        <v>33</v>
      </c>
      <c r="P48" s="9">
        <f t="shared" ref="P48" si="38">((L48/M48)*100)</f>
        <v>100</v>
      </c>
      <c r="Q48" s="9">
        <v>1</v>
      </c>
      <c r="R48" s="9">
        <v>9</v>
      </c>
      <c r="S48" s="9">
        <v>9</v>
      </c>
      <c r="T48" s="9">
        <v>0</v>
      </c>
      <c r="U48" s="14">
        <v>9</v>
      </c>
      <c r="V48" s="9">
        <f t="shared" si="19"/>
        <v>40</v>
      </c>
      <c r="W48" s="9">
        <f t="shared" si="20"/>
        <v>30</v>
      </c>
      <c r="X48" s="9">
        <f t="shared" si="21"/>
        <v>0</v>
      </c>
      <c r="Y48" s="9">
        <f t="shared" si="22"/>
        <v>10</v>
      </c>
      <c r="Z48" s="9">
        <f t="shared" si="7"/>
        <v>80</v>
      </c>
      <c r="AA48" s="9">
        <f t="shared" si="4"/>
        <v>48</v>
      </c>
      <c r="AB48" s="9">
        <f t="shared" si="8"/>
        <v>5</v>
      </c>
      <c r="AC48" s="9">
        <f t="shared" si="9"/>
        <v>35</v>
      </c>
      <c r="AD48" s="9">
        <f t="shared" si="5"/>
        <v>88</v>
      </c>
      <c r="AE48" s="8" t="s">
        <v>50</v>
      </c>
    </row>
    <row r="49" spans="1:31" x14ac:dyDescent="0.2">
      <c r="A49" s="8">
        <v>3</v>
      </c>
      <c r="B49" s="8" t="s">
        <v>27</v>
      </c>
      <c r="C49" s="8" t="s">
        <v>28</v>
      </c>
      <c r="D49" s="2" t="s">
        <v>78</v>
      </c>
      <c r="E49" s="2" t="s">
        <v>79</v>
      </c>
      <c r="F49" s="8" t="s">
        <v>42</v>
      </c>
      <c r="G49" s="2" t="s">
        <v>83</v>
      </c>
      <c r="H49" s="2" t="s">
        <v>84</v>
      </c>
      <c r="I49" s="7">
        <v>10888500</v>
      </c>
      <c r="J49" s="11">
        <v>50</v>
      </c>
      <c r="K49" s="11">
        <v>100</v>
      </c>
      <c r="L49" s="7">
        <v>91500</v>
      </c>
      <c r="M49" s="7">
        <v>91500</v>
      </c>
      <c r="O49" s="8" t="s">
        <v>33</v>
      </c>
      <c r="P49" s="9">
        <f t="shared" ref="P49" si="39">((L49/M49)*100)</f>
        <v>100</v>
      </c>
      <c r="Q49" s="9">
        <v>1</v>
      </c>
      <c r="R49" s="9">
        <v>9</v>
      </c>
      <c r="S49" s="9">
        <v>9</v>
      </c>
      <c r="T49" s="9">
        <v>9</v>
      </c>
      <c r="U49" s="14">
        <v>9</v>
      </c>
      <c r="V49" s="9">
        <f t="shared" si="19"/>
        <v>40</v>
      </c>
      <c r="W49" s="9">
        <f t="shared" si="20"/>
        <v>30</v>
      </c>
      <c r="X49" s="9">
        <f t="shared" si="21"/>
        <v>20</v>
      </c>
      <c r="Y49" s="9">
        <f t="shared" si="22"/>
        <v>10</v>
      </c>
      <c r="Z49" s="9">
        <f t="shared" si="7"/>
        <v>100</v>
      </c>
      <c r="AA49" s="9">
        <f t="shared" si="4"/>
        <v>60</v>
      </c>
      <c r="AB49" s="9">
        <f t="shared" si="8"/>
        <v>5</v>
      </c>
      <c r="AC49" s="9">
        <f t="shared" si="9"/>
        <v>35</v>
      </c>
      <c r="AD49" s="9">
        <f t="shared" si="5"/>
        <v>100</v>
      </c>
      <c r="AE49" s="8" t="s">
        <v>33</v>
      </c>
    </row>
    <row r="50" spans="1:31" x14ac:dyDescent="0.2">
      <c r="Q50" s="9"/>
    </row>
    <row r="51" spans="1:31" x14ac:dyDescent="0.2">
      <c r="Q51" s="9"/>
    </row>
    <row r="52" spans="1:31" x14ac:dyDescent="0.2">
      <c r="Q52" s="9"/>
    </row>
    <row r="53" spans="1:31" x14ac:dyDescent="0.2">
      <c r="Q53" s="9"/>
    </row>
    <row r="54" spans="1:31" x14ac:dyDescent="0.2">
      <c r="Q54" s="9"/>
    </row>
    <row r="55" spans="1:31" x14ac:dyDescent="0.2">
      <c r="Q55" s="9"/>
    </row>
    <row r="56" spans="1:31" x14ac:dyDescent="0.2">
      <c r="Q56" s="9"/>
    </row>
    <row r="57" spans="1:31" x14ac:dyDescent="0.2">
      <c r="Q57" s="9"/>
    </row>
    <row r="58" spans="1:31" x14ac:dyDescent="0.2">
      <c r="Q58" s="9"/>
    </row>
    <row r="59" spans="1:31" x14ac:dyDescent="0.2">
      <c r="Q59" s="9"/>
    </row>
  </sheetData>
  <autoFilter ref="A1:AE49" xr:uid="{308CA5E3-5A2C-4CAC-A183-110AFBDE7590}"/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EBCA-683E-4F7E-B6DB-F6DF8FAFCF73}">
  <dimension ref="A1"/>
  <sheetViews>
    <sheetView workbookViewId="0">
      <selection activeCell="F13" sqref="F13"/>
    </sheetView>
  </sheetViews>
  <sheetFormatPr baseColWidth="10" defaultColWidth="11.42578125" defaultRowHeight="15" x14ac:dyDescent="0.25"/>
  <sheetData/>
  <sortState xmlns:xlrd2="http://schemas.microsoft.com/office/spreadsheetml/2017/richdata2" ref="A2:C26">
    <sortCondition ref="A4:A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7100-0770-4C0C-BFCC-6AEB40132CB6}">
  <dimension ref="A1:O10"/>
  <sheetViews>
    <sheetView workbookViewId="0">
      <selection activeCell="E35" sqref="E35"/>
    </sheetView>
  </sheetViews>
  <sheetFormatPr baseColWidth="10" defaultColWidth="11.42578125" defaultRowHeight="15" x14ac:dyDescent="0.25"/>
  <cols>
    <col min="1" max="1" width="11" bestFit="1" customWidth="1"/>
    <col min="2" max="2" width="11.85546875" bestFit="1" customWidth="1"/>
    <col min="3" max="3" width="12.7109375" bestFit="1" customWidth="1"/>
    <col min="4" max="4" width="9.140625" bestFit="1" customWidth="1"/>
    <col min="5" max="5" width="17.7109375" bestFit="1" customWidth="1"/>
    <col min="6" max="6" width="9.5703125" bestFit="1" customWidth="1"/>
    <col min="7" max="7" width="5.7109375" bestFit="1" customWidth="1"/>
  </cols>
  <sheetData>
    <row r="1" spans="1:15" x14ac:dyDescent="0.25">
      <c r="A1" s="15"/>
      <c r="B1" s="15"/>
      <c r="C1" s="15"/>
      <c r="D1" s="15"/>
      <c r="E1" s="15"/>
      <c r="F1" s="15"/>
      <c r="G1" s="15"/>
    </row>
    <row r="2" spans="1:15" x14ac:dyDescent="0.25">
      <c r="A2" s="1"/>
      <c r="B2" s="3"/>
      <c r="C2" s="3"/>
      <c r="D2" s="1"/>
      <c r="E2" s="1"/>
      <c r="F2" s="3"/>
      <c r="G2" s="1"/>
    </row>
    <row r="3" spans="1:15" x14ac:dyDescent="0.25">
      <c r="A3" s="1"/>
      <c r="B3" s="1"/>
      <c r="C3" s="1"/>
      <c r="D3" s="1"/>
      <c r="E3" s="1"/>
      <c r="F3" s="1"/>
      <c r="G3" s="1"/>
    </row>
    <row r="4" spans="1:15" x14ac:dyDescent="0.25">
      <c r="A4" s="1"/>
      <c r="B4" s="1"/>
      <c r="C4" s="1"/>
      <c r="D4" s="1"/>
      <c r="E4" s="1"/>
      <c r="F4" s="1"/>
      <c r="G4" s="1"/>
    </row>
    <row r="5" spans="1:15" x14ac:dyDescent="0.25">
      <c r="A5" s="1"/>
      <c r="B5" s="1"/>
      <c r="C5" s="1"/>
      <c r="D5" s="1"/>
      <c r="E5" s="1"/>
      <c r="F5" s="1"/>
      <c r="G5" s="1"/>
    </row>
    <row r="6" spans="1:15" x14ac:dyDescent="0.25">
      <c r="A6" s="1"/>
      <c r="B6" s="1"/>
      <c r="C6" s="1"/>
      <c r="D6" s="1"/>
      <c r="E6" s="1"/>
      <c r="F6" s="1"/>
      <c r="G6" s="1"/>
    </row>
    <row r="10" spans="1:15" x14ac:dyDescent="0.25">
      <c r="B10" s="3"/>
      <c r="C10" s="3"/>
      <c r="D10" s="3"/>
      <c r="E10" s="1"/>
      <c r="F10" s="1"/>
      <c r="G10" s="3"/>
      <c r="H10" s="1"/>
      <c r="I10" s="1"/>
      <c r="J10" s="1"/>
      <c r="K10" s="13"/>
      <c r="L10" s="12"/>
      <c r="M10" s="12"/>
      <c r="N10" s="13"/>
      <c r="O10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Evaluación</vt:lpstr>
      <vt:lpstr>Adjudicados</vt:lpstr>
      <vt:lpstr>No Adjudicados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Riquelme Pelayo</dc:creator>
  <cp:keywords/>
  <dc:description/>
  <cp:lastModifiedBy>Carolina Gutierrez</cp:lastModifiedBy>
  <cp:revision/>
  <dcterms:created xsi:type="dcterms:W3CDTF">2022-02-07T18:56:59Z</dcterms:created>
  <dcterms:modified xsi:type="dcterms:W3CDTF">2024-11-13T13:09:21Z</dcterms:modified>
  <cp:category/>
  <cp:contentStatus/>
</cp:coreProperties>
</file>