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proforma2\Desktop\"/>
    </mc:Choice>
  </mc:AlternateContent>
  <xr:revisionPtr revIDLastSave="0" documentId="13_ncr:1_{EA0A28A5-8245-49E7-91DC-FF5BC58FDE0E}" xr6:coauthVersionLast="47" xr6:coauthVersionMax="47" xr10:uidLastSave="{00000000-0000-0000-0000-000000000000}"/>
  <bookViews>
    <workbookView xWindow="-120" yWindow="-120" windowWidth="20730" windowHeight="11040" xr2:uid="{08627E30-304E-40A8-B54F-12A064F68D74}"/>
  </bookViews>
  <sheets>
    <sheet name="Evaluación" sheetId="1" r:id="rId1"/>
  </sheets>
  <definedNames>
    <definedName name="_xlnm._FilterDatabase" localSheetId="0" hidden="1">Evaluación!$A$1:$AF$42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 i="1" l="1"/>
  <c r="P25" i="1"/>
  <c r="P31" i="1" l="1"/>
  <c r="AC31" i="1" s="1"/>
  <c r="P32" i="1"/>
  <c r="AC32" i="1" s="1"/>
  <c r="P33" i="1"/>
  <c r="AC33" i="1" s="1"/>
  <c r="AB3" i="1"/>
  <c r="AB4" i="1"/>
  <c r="AB5" i="1"/>
  <c r="AB6" i="1"/>
  <c r="AB7" i="1"/>
  <c r="AB8" i="1"/>
  <c r="AB9" i="1"/>
  <c r="AB10" i="1"/>
  <c r="AB11" i="1"/>
  <c r="AB14" i="1"/>
  <c r="AB15" i="1"/>
  <c r="AB16" i="1"/>
  <c r="AB17" i="1"/>
  <c r="AB18" i="1"/>
  <c r="AB19" i="1"/>
  <c r="AB20" i="1"/>
  <c r="AB21" i="1"/>
  <c r="AB22" i="1"/>
  <c r="AB23" i="1"/>
  <c r="AB24" i="1"/>
  <c r="AB25" i="1"/>
  <c r="AB26" i="1"/>
  <c r="AB27" i="1"/>
  <c r="AB28" i="1"/>
  <c r="AB29" i="1"/>
  <c r="AB30" i="1"/>
  <c r="AB31" i="1"/>
  <c r="AB32" i="1"/>
  <c r="AB33" i="1"/>
  <c r="AB34" i="1"/>
  <c r="AB35" i="1"/>
  <c r="AB36" i="1"/>
  <c r="AB37" i="1"/>
  <c r="AB38" i="1"/>
  <c r="AB39" i="1"/>
  <c r="AB40" i="1"/>
  <c r="AB41" i="1"/>
  <c r="AB42" i="1"/>
  <c r="V3" i="1"/>
  <c r="V4" i="1"/>
  <c r="V5" i="1"/>
  <c r="V6" i="1"/>
  <c r="V7" i="1"/>
  <c r="V8" i="1"/>
  <c r="V9" i="1"/>
  <c r="V10" i="1"/>
  <c r="V11" i="1"/>
  <c r="V14" i="1"/>
  <c r="V15" i="1"/>
  <c r="V16" i="1"/>
  <c r="V17" i="1"/>
  <c r="V18" i="1"/>
  <c r="V19" i="1"/>
  <c r="V20" i="1"/>
  <c r="V21" i="1"/>
  <c r="V22" i="1"/>
  <c r="V23" i="1"/>
  <c r="V24" i="1"/>
  <c r="V25" i="1"/>
  <c r="V26" i="1"/>
  <c r="V27" i="1"/>
  <c r="V28" i="1"/>
  <c r="V29" i="1"/>
  <c r="V30" i="1"/>
  <c r="V31" i="1"/>
  <c r="V32" i="1"/>
  <c r="V33" i="1"/>
  <c r="V34" i="1"/>
  <c r="V35" i="1"/>
  <c r="V36" i="1"/>
  <c r="V37" i="1"/>
  <c r="V38" i="1"/>
  <c r="V39" i="1"/>
  <c r="V40" i="1"/>
  <c r="V41" i="1"/>
  <c r="V42" i="1"/>
  <c r="V2" i="1"/>
  <c r="W3" i="1"/>
  <c r="W4" i="1"/>
  <c r="W5" i="1"/>
  <c r="W6" i="1"/>
  <c r="W7" i="1"/>
  <c r="W8" i="1"/>
  <c r="W9" i="1"/>
  <c r="W10" i="1"/>
  <c r="W11"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2" i="1"/>
  <c r="X3" i="1"/>
  <c r="X4" i="1"/>
  <c r="X5" i="1"/>
  <c r="X6" i="1"/>
  <c r="X7" i="1"/>
  <c r="X8" i="1"/>
  <c r="X9" i="1"/>
  <c r="X10" i="1"/>
  <c r="X11" i="1"/>
  <c r="X14" i="1"/>
  <c r="X15" i="1"/>
  <c r="X16" i="1"/>
  <c r="X17" i="1"/>
  <c r="X18" i="1"/>
  <c r="X19" i="1"/>
  <c r="X20" i="1"/>
  <c r="X21" i="1"/>
  <c r="X22" i="1"/>
  <c r="X23" i="1"/>
  <c r="X24" i="1"/>
  <c r="X25" i="1"/>
  <c r="X26" i="1"/>
  <c r="X27" i="1"/>
  <c r="X28" i="1"/>
  <c r="X29" i="1"/>
  <c r="X30" i="1"/>
  <c r="X31" i="1"/>
  <c r="X32" i="1"/>
  <c r="X33" i="1"/>
  <c r="X34" i="1"/>
  <c r="X35" i="1"/>
  <c r="X36" i="1"/>
  <c r="X37" i="1"/>
  <c r="X38" i="1"/>
  <c r="X39" i="1"/>
  <c r="X40" i="1"/>
  <c r="X41" i="1"/>
  <c r="X42" i="1"/>
  <c r="X2" i="1"/>
  <c r="Y3" i="1"/>
  <c r="Y4" i="1"/>
  <c r="Y5" i="1"/>
  <c r="Y6" i="1"/>
  <c r="Y7" i="1"/>
  <c r="Y8" i="1"/>
  <c r="Y9" i="1"/>
  <c r="Y10" i="1"/>
  <c r="Y11" i="1"/>
  <c r="Y14" i="1"/>
  <c r="Y15" i="1"/>
  <c r="Y16" i="1"/>
  <c r="Y17" i="1"/>
  <c r="Y18" i="1"/>
  <c r="Y19" i="1"/>
  <c r="Y20" i="1"/>
  <c r="Y21" i="1"/>
  <c r="Y22" i="1"/>
  <c r="Y23" i="1"/>
  <c r="Y24" i="1"/>
  <c r="Y25" i="1"/>
  <c r="Y26" i="1"/>
  <c r="Y27" i="1"/>
  <c r="Y28" i="1"/>
  <c r="Y29" i="1"/>
  <c r="Y30" i="1"/>
  <c r="Y31" i="1"/>
  <c r="Y32" i="1"/>
  <c r="Y33" i="1"/>
  <c r="Y34" i="1"/>
  <c r="Y35" i="1"/>
  <c r="Y36" i="1"/>
  <c r="Y37" i="1"/>
  <c r="Y38" i="1"/>
  <c r="Y39" i="1"/>
  <c r="Y40" i="1"/>
  <c r="Y41" i="1"/>
  <c r="Y42" i="1"/>
  <c r="Y2" i="1"/>
  <c r="P15" i="1"/>
  <c r="AC15" i="1" s="1"/>
  <c r="P29" i="1"/>
  <c r="AC29" i="1" s="1"/>
  <c r="P27" i="1"/>
  <c r="AC27" i="1" s="1"/>
  <c r="P24" i="1"/>
  <c r="AC24" i="1" s="1"/>
  <c r="P16" i="1"/>
  <c r="AC16" i="1" s="1"/>
  <c r="P4" i="1"/>
  <c r="AC4" i="1" s="1"/>
  <c r="P11" i="1"/>
  <c r="AC11" i="1" s="1"/>
  <c r="P5" i="1"/>
  <c r="AC5" i="1" s="1"/>
  <c r="P40" i="1"/>
  <c r="AC40" i="1" s="1"/>
  <c r="P38" i="1"/>
  <c r="AC38" i="1" s="1"/>
  <c r="AC25" i="1"/>
  <c r="P9" i="1"/>
  <c r="AC9" i="1" s="1"/>
  <c r="P10" i="1"/>
  <c r="AC10" i="1" s="1"/>
  <c r="P14" i="1"/>
  <c r="AC14" i="1" s="1"/>
  <c r="P23" i="1"/>
  <c r="AC23" i="1" s="1"/>
  <c r="P22" i="1"/>
  <c r="AC22" i="1" s="1"/>
  <c r="P21" i="1"/>
  <c r="AC21" i="1" s="1"/>
  <c r="P37" i="1"/>
  <c r="AC37" i="1" s="1"/>
  <c r="P7" i="1"/>
  <c r="AC7" i="1" s="1"/>
  <c r="P26" i="1"/>
  <c r="AC26" i="1" s="1"/>
  <c r="P19" i="1"/>
  <c r="AC19" i="1" s="1"/>
  <c r="P6" i="1"/>
  <c r="AC6" i="1" s="1"/>
  <c r="P3" i="1"/>
  <c r="AC3" i="1" s="1"/>
  <c r="P34" i="1"/>
  <c r="AC34" i="1" s="1"/>
  <c r="P20" i="1"/>
  <c r="AC20" i="1" s="1"/>
  <c r="P28" i="1"/>
  <c r="AC28" i="1" s="1"/>
  <c r="P30" i="1"/>
  <c r="AC30" i="1" s="1"/>
  <c r="P35" i="1"/>
  <c r="AC35" i="1" s="1"/>
  <c r="P36" i="1"/>
  <c r="AC36" i="1" s="1"/>
  <c r="P39" i="1"/>
  <c r="AC39" i="1" s="1"/>
  <c r="P41" i="1"/>
  <c r="AC41" i="1" s="1"/>
  <c r="P42" i="1"/>
  <c r="AC42" i="1" s="1"/>
  <c r="P8" i="1"/>
  <c r="AC8" i="1" s="1"/>
  <c r="Z39" i="1" l="1"/>
  <c r="AA39" i="1" s="1"/>
  <c r="AD39" i="1" s="1"/>
  <c r="Z27" i="1"/>
  <c r="AA27" i="1" s="1"/>
  <c r="AD27" i="1" s="1"/>
  <c r="Z23" i="1"/>
  <c r="AA23" i="1" s="1"/>
  <c r="AD23" i="1" s="1"/>
  <c r="Z19" i="1"/>
  <c r="AA19" i="1" s="1"/>
  <c r="AD19" i="1" s="1"/>
  <c r="Z15" i="1"/>
  <c r="AA15" i="1" s="1"/>
  <c r="AD15" i="1" s="1"/>
  <c r="Z11" i="1"/>
  <c r="AA11" i="1" s="1"/>
  <c r="AD11" i="1" s="1"/>
  <c r="Z7" i="1"/>
  <c r="AA7" i="1" s="1"/>
  <c r="AD7" i="1" s="1"/>
  <c r="Z3" i="1"/>
  <c r="AA3" i="1" s="1"/>
  <c r="AD3" i="1" s="1"/>
  <c r="Z31" i="1"/>
  <c r="AA31" i="1" s="1"/>
  <c r="AD31" i="1" s="1"/>
  <c r="Z35" i="1"/>
  <c r="AA35" i="1" s="1"/>
  <c r="AD35" i="1" s="1"/>
  <c r="Z42" i="1"/>
  <c r="AA42" i="1" s="1"/>
  <c r="AD42" i="1" s="1"/>
  <c r="Z38" i="1"/>
  <c r="AA38" i="1" s="1"/>
  <c r="AD38" i="1" s="1"/>
  <c r="Z34" i="1"/>
  <c r="AA34" i="1" s="1"/>
  <c r="AD34" i="1" s="1"/>
  <c r="Z30" i="1"/>
  <c r="AA30" i="1" s="1"/>
  <c r="AD30" i="1" s="1"/>
  <c r="Z26" i="1"/>
  <c r="AA26" i="1" s="1"/>
  <c r="AD26" i="1" s="1"/>
  <c r="Z22" i="1"/>
  <c r="AA22" i="1" s="1"/>
  <c r="AD22" i="1" s="1"/>
  <c r="Z18" i="1"/>
  <c r="AA18" i="1" s="1"/>
  <c r="Z14" i="1"/>
  <c r="AA14" i="1" s="1"/>
  <c r="AD14" i="1" s="1"/>
  <c r="Z10" i="1"/>
  <c r="AA10" i="1" s="1"/>
  <c r="AD10" i="1" s="1"/>
  <c r="Z6" i="1"/>
  <c r="AA6" i="1" s="1"/>
  <c r="AD6" i="1" s="1"/>
  <c r="Z2" i="1"/>
  <c r="Z41" i="1"/>
  <c r="AA41" i="1" s="1"/>
  <c r="AD41" i="1" s="1"/>
  <c r="Z37" i="1"/>
  <c r="AA37" i="1" s="1"/>
  <c r="AD37" i="1" s="1"/>
  <c r="Z33" i="1"/>
  <c r="AA33" i="1" s="1"/>
  <c r="AD33" i="1" s="1"/>
  <c r="Z29" i="1"/>
  <c r="AA29" i="1" s="1"/>
  <c r="AD29" i="1" s="1"/>
  <c r="Z25" i="1"/>
  <c r="AA25" i="1" s="1"/>
  <c r="AD25" i="1" s="1"/>
  <c r="Z21" i="1"/>
  <c r="AA21" i="1" s="1"/>
  <c r="AD21" i="1" s="1"/>
  <c r="Z17" i="1"/>
  <c r="AA17" i="1" s="1"/>
  <c r="Z9" i="1"/>
  <c r="AA9" i="1" s="1"/>
  <c r="AD9" i="1" s="1"/>
  <c r="Z5" i="1"/>
  <c r="AA5" i="1" s="1"/>
  <c r="AD5" i="1" s="1"/>
  <c r="Z40" i="1"/>
  <c r="AA40" i="1" s="1"/>
  <c r="AD40" i="1" s="1"/>
  <c r="Z36" i="1"/>
  <c r="AA36" i="1" s="1"/>
  <c r="AD36" i="1" s="1"/>
  <c r="Z32" i="1"/>
  <c r="AA32" i="1" s="1"/>
  <c r="AD32" i="1" s="1"/>
  <c r="Z28" i="1"/>
  <c r="AA28" i="1" s="1"/>
  <c r="AD28" i="1" s="1"/>
  <c r="Z24" i="1"/>
  <c r="AA24" i="1" s="1"/>
  <c r="AD24" i="1" s="1"/>
  <c r="Z20" i="1"/>
  <c r="AA20" i="1" s="1"/>
  <c r="AD20" i="1" s="1"/>
  <c r="Z16" i="1"/>
  <c r="AA16" i="1" s="1"/>
  <c r="AD16" i="1" s="1"/>
  <c r="Z8" i="1"/>
  <c r="AA8" i="1" s="1"/>
  <c r="AD8" i="1" s="1"/>
  <c r="Z4" i="1"/>
  <c r="AA4" i="1" s="1"/>
  <c r="AD4" i="1" s="1"/>
  <c r="AB2" i="1"/>
  <c r="AC2" i="1"/>
  <c r="P17" i="1"/>
  <c r="AC17" i="1" s="1"/>
  <c r="P18" i="1"/>
  <c r="AC18" i="1" s="1"/>
  <c r="AD18" i="1" l="1"/>
  <c r="AD17" i="1"/>
  <c r="AA2" i="1"/>
  <c r="AD2" i="1" s="1"/>
</calcChain>
</file>

<file path=xl/sharedStrings.xml><?xml version="1.0" encoding="utf-8"?>
<sst xmlns="http://schemas.openxmlformats.org/spreadsheetml/2006/main" count="479" uniqueCount="81">
  <si>
    <t>Adjudica</t>
  </si>
  <si>
    <t>Nombre Centro</t>
  </si>
  <si>
    <t>RUT</t>
  </si>
  <si>
    <t>Línea</t>
  </si>
  <si>
    <t>Región</t>
  </si>
  <si>
    <t>Comuna</t>
  </si>
  <si>
    <t>Subsector</t>
  </si>
  <si>
    <t>Perfil</t>
  </si>
  <si>
    <t>Modalidad</t>
  </si>
  <si>
    <t>Monto</t>
  </si>
  <si>
    <t>Cupos</t>
  </si>
  <si>
    <t>UCL</t>
  </si>
  <si>
    <t>Observaciones</t>
  </si>
  <si>
    <t>Admisible</t>
  </si>
  <si>
    <t>OF Eco</t>
  </si>
  <si>
    <t>Cumplimiento requisitos Formales (5%)</t>
  </si>
  <si>
    <t>Componentes de evaluación de valor agregado (40%)</t>
  </si>
  <si>
    <t>Equipo de trabajo (30%)</t>
  </si>
  <si>
    <t>Experiencia (20%)</t>
  </si>
  <si>
    <t>Historial de cumplimiento (10%)</t>
  </si>
  <si>
    <t>Cumplimiento Requisitos Formales Ponderado</t>
  </si>
  <si>
    <t>Puntaje Final</t>
  </si>
  <si>
    <t>Valor UCL Propuesto</t>
  </si>
  <si>
    <t>Valor UCL Mínimo</t>
  </si>
  <si>
    <t>CENTRO SIMOC SPA</t>
  </si>
  <si>
    <t>76232112-2</t>
  </si>
  <si>
    <t>Instalaciones Eléctricas, de Gasfitería y Climatización</t>
  </si>
  <si>
    <t>Instalador(a) Eléctrico(a) Clase D</t>
  </si>
  <si>
    <t>Abierta</t>
  </si>
  <si>
    <t>Antofagasta</t>
  </si>
  <si>
    <t>Valparaíso</t>
  </si>
  <si>
    <t>Araucanía</t>
  </si>
  <si>
    <t>-</t>
  </si>
  <si>
    <t>SI</t>
  </si>
  <si>
    <t>CENTRO ECERLAB LIMITADA</t>
  </si>
  <si>
    <t>76177214-7</t>
  </si>
  <si>
    <t>Gastronomía</t>
  </si>
  <si>
    <t>IMPRONTA MINE LTDA</t>
  </si>
  <si>
    <t>76619578-4</t>
  </si>
  <si>
    <t>ASESORÍAS XITLA LTDA</t>
  </si>
  <si>
    <t>76850850-K</t>
  </si>
  <si>
    <t>NO</t>
  </si>
  <si>
    <t>UNIVERSIDAD DE LAS ÁMERICAS</t>
  </si>
  <si>
    <t>71540800-7</t>
  </si>
  <si>
    <t>CLUSTER CENTRO DE CERTIFICACIÓN DE COMPETENCIAS LABORALES SPA</t>
  </si>
  <si>
    <t>76672117-5</t>
  </si>
  <si>
    <t>Fulcro SpA</t>
  </si>
  <si>
    <t>76149029-K</t>
  </si>
  <si>
    <t>BUREAU VERITAS</t>
  </si>
  <si>
    <t>99526160-K</t>
  </si>
  <si>
    <t>JES&amp;DOR</t>
  </si>
  <si>
    <t>76876748-3</t>
  </si>
  <si>
    <t>SOCIEDAD MG</t>
  </si>
  <si>
    <t>76237325-4</t>
  </si>
  <si>
    <t>CENTRO POLAC SPA</t>
  </si>
  <si>
    <t>76879664-5</t>
  </si>
  <si>
    <t>CAPITOL GROUP</t>
  </si>
  <si>
    <t>77048304-2</t>
  </si>
  <si>
    <t>Experiencia (20%): El oferente no ha tenido a lo menos tres contrataciones para evaluar competencias laborales del perfil ocupacional al cual postula en la línea de producto.</t>
  </si>
  <si>
    <t>Equipo de trabajo (30%):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t>
  </si>
  <si>
    <t>Componentes de evaluación de valor agregado (40%): No incorpora dos actividades para incentivar a las empresas a hacer uso de la franquicia tributaria para la evaluación y certificación de competencias laborales, de acuerdo con las características de la región y subsector productivo.
-Equipo de trabajo (30%): No incorpora fotocopia simple del carnet de identidad de evaluadores.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-Experiencia (20%): El oferente no ha tenido a lo menos tres contrataciones para evaluar competencias laborales del perfil ocupacional al cual postula en la línea de producto.
-Historial de cumplimiento (10%): El Centro presenta en los últimos 12 meses alguna multa o garantía cobrada por incumplimiento en el Programa de Competencias Laborales. Se considerarán garantías de anticipo y fiel cumplimiento de contrato. (Multa SENCE: 06 de junio 2025. OTIC  CCHC "El Centro Evaluador no entrega información de candidatos para inscribirlos en el Seguro antes de iniciar el proceso de Evaluación y Certificación de Competencias Laborales.")</t>
  </si>
  <si>
    <t>Equipo de trabajo (30%) ANEXO 6 NO INCORPORA CI DEL EQUIPO EVALUADOR</t>
  </si>
  <si>
    <t>Equipo de trabajo (30%): ANEXO 6 NO INCORPORA CI DEL EQUIPO EVALUADOR</t>
  </si>
  <si>
    <t>Experiencia (20%): El oferente no ha tenido a lo menos tres contrataciones para evaluar competencias laborales del perfil ocupacional al cual postula en la línea de producto.
Equipo de trabajo (30%): ANEXO 6 NO INCORPORA CI DEL EQUIPO EVALUADOR
Historial de cumplimiento (10%): Cuenta con Notificación de Incumplimiento por parte de Chile Valora en los últimos 12 meses. (Carta 398 de Chile Valora del 26-06-2025)</t>
  </si>
  <si>
    <t>Historial de cumplimiento (10%): Cuenta con Notificación de Incumplimiento por parte de Chile Valora en los últimos 12 meses. (Carta 398 de Chile Valora del 26-06-2025)              Equipo de trabajo (30%): ANEXO 6 NO INCORPORA CI DEL EQUIPO EVALUADOR</t>
  </si>
  <si>
    <t>Equipo de trabajo (30%): No incorpora fotocopia simple del carnet de identidad de evaluadores en el anexo 6</t>
  </si>
  <si>
    <t>Equipo de trabajo (30%): No incorpora fotocopia simple del carnet de identidad de evaluadores en anexo 6.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-Historial de cumplimiento (10%): El Centro presenta en los últimos 12 meses alguna multa o garantía cobrada por incumplimiento en el Programa de Competencias Laborales. Se considerarán garantías de anticipo y fiel cumplimiento de contrato. (Multa SENCE: 4 de julio, OTIC PROFORMA "El Centro Evaluador no entrega información de candidatos para inscribirlos en el Seguro antes de iniciar el proceso de Evaluación y Certificación de Competencias Laborales.")</t>
  </si>
  <si>
    <t>Equipo de trabajo (30%): No incorpora fotocopia simple del carnet de identidad de evaluadores en anexo 6.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t>
  </si>
  <si>
    <t>Componentes de evaluación de valor agregado (40%): El Centro no presenta una propuesta de actividad de mitigación en caso de ser necesario, al no poder realizar el proceso de evaluación. El Centro no propone, dos actividades para incentivar a las empresas a hacer uso de la franquicia tributaria para la evaluación y certificación de competencias laborales, de acuerdo con las características de la región y subsector productivo.
-Equipo de trabajo (30%): No incorpora fotocopia simple del carnet de identidad de evaluadores en anexo 6.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-Historial de cumplimiento (10%): El Centro recibe Notificación de Incumplimiento por parte de ChileValora en los últimos 12 meses desde la fecha de publicación de las presentes bases de licitación. (Carta 797 del 11-12-2025 y  Carta 812 del 12-12-2025 de Chile Valora)</t>
  </si>
  <si>
    <t>Componentes de evaluación de valor agregado (40%): El Centro no presenta una propuesta de actividad de mitigación en caso de ser necesario, al no poder realizar el proceso de evaluación. El centro evaluador no presenta en su propuesta una actividad que genere una mejora en la empleabilidad de las personas, considerando la población objetivo. La mejora en la empleabilidad puede considerar ajustes de remuneración, oportunidades de movilidad laboral, búsqueda de empleo para desempleados, entre otros. El Centro no propone, dos actividades para incentivar a las empresas a hacer uso de la franquicia tributaria para la evaluación y certificación de competencias laborales, de acuerdo con las características de la región y subsector productivo.
Equipo de trabajo (30%): No incorpora fotocopia simple del carnet de identidad de evaluadores en anexo 6.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Experiencia (20%):  El oferente no ha tenido a lo menos tres contrataciones para evaluar competencias laborales del perfil ocupacional al cual postula en la línea de producto.  El oferente no ha tenido a lo menos dos contrataciones para evaluar competencias laborales en el subsector al cual postula en la línea de producto. El oferente no posee 3 años o más de experiencia como centro evaluador acreditado por Chile Valora.
-Historial de cumplimiento (10%): El Centro recibe Notificación de Incumplimiento por parte de ChileValora en los últimos 12 meses desde la fecha de publicación de las presentes bases de licitación. (Carta 151 de Chile Valora del 18-03-2025)</t>
  </si>
  <si>
    <t>Sin Observaciones.</t>
  </si>
  <si>
    <t>Requisitos Técnicos</t>
  </si>
  <si>
    <t>Requisitos Técnicos Ponderado</t>
  </si>
  <si>
    <t>Requisitos económicos Ponderado</t>
  </si>
  <si>
    <t>Historial de cumplimiento (10%): Cuenta con Notificación de Incumplimiento por parte de Chile Valora en los últimos 12 meses. (Carta 398 de Chile Valora del 26-06-2025)              
Equipo de trabajo (30%): ANEXO 6 NO INCORPORA CI DEL EQUIPO EVALUADOR</t>
  </si>
  <si>
    <t>Componentes de evaluación de valor agregado (40%): El Centro no presenta una propuesta de actividad de mitigación en caso de ser necesario, al no poder realizar el proceso de evaluación. El centro evaluador no presenta en su propuesta una actividad que genere una mejora en la empleabilidad de las personas, considerando la población objetivo. La mejora en la empleabilidad puede considerar ajustes de remuneración, oportunidades de movilidad laboral, búsqueda de empleo para desempleados, entre otros. El Centro no propone, dos actividades para incentivar a las empresas a hacer uso de la franquicia tributaria para la evaluación y certificación de competencias laborales, de acuerdo con las características de la región y subsector productivo.
Equipo de trabajo (30%): No incorpora fotocopia simple del carnet de identidad de evaluadores en anexo 6.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Experiencia (20%):  El oferente no ha tenido a lo menos tres contrataciones para evaluar competencias laborales del perfil ocupacional al cual postula en la línea de producto.  El oferente no ha tenido a lo menos dos contrataciones para evaluar competencias laborales en el subsector al cual postula en la línea de producto. El oferente no posee 3 años o más de experiencia como centro evaluador acreditado por Chile Valora.
-Historial de cumplimiento (10%): El Centro recibe Notificación de Incumplimiento por parte de ChileValora en los últimos 12 meses desde la fecha de publicación de las presentes bases de licitación. (Carta 151 de Chile Valora del 18-03-2025)</t>
  </si>
  <si>
    <t xml:space="preserve">Equipo de trabajo (30%): ANEXO 6 NO INCORPORA CI DEL EQUIPO EVALUADOR.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Experiencia (20%): El oferente no ha tenido a lo menos tres contrataciones para evaluar competencias laborales del perfil ocupacional al cual postula en la línea de producto.
</t>
  </si>
  <si>
    <t>Componentes de evaluación de valor agregado (40%): No incorpora dos actividades para incentivar a las empresas a hacer uso de la franquicia tributaria para la evaluación y certificación de competencias laborales, de acuerdo con las características de la región y subsector productivo.
-Equipo de trabajo (30%): No incorpora fotocopia simple del carnet de identidad de evaluadores. El Centro no presenta un equipo de trabajo que permita la realización de las actividades y obligaciones establecidas en las bases de licitación, permitiendo la correcta ejecución de todas las etapas, desde el contacto inicial hasta el término de contrato. El Centro no presenta un auditor que permita la correcta ejecución del contrato. Presentando todos los datos correspondientes del Anexo.
-Historial de cumplimiento (10%): El Centro presenta en los últimos 12 meses alguna multa o garantía cobrada por incumplimiento en el Programa de Competencias Laborales. Se considerarán garantías de anticipo y fiel cumplimiento de contrato. (Multa SENCE: 06 de junio 2025. OTIC  CCHC "El Centro Evaluador no entrega información de candidatos para inscribirlos en el Seguro antes de iniciar el proceso de Evaluación y Certificación de Competencias Laborales.")</t>
  </si>
  <si>
    <t>Manipulador(a) del Programa de Alimentación Escolar (PAE) y Programa de Alimentación Párvulos (PAP)</t>
  </si>
  <si>
    <t xml:space="preserve">Observación OTIC sobre Puntaje </t>
  </si>
  <si>
    <t>Cupos informados de manera errónea. Cupos a Evaluar 100. Cupos propuesto por el centro 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</si>
</sst>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 &quot;$&quot;* #,##0_ ;_ &quot;$&quot;* \-#,##0_ ;_ &quot;$&quot;* &quot;-&quot;_ ;_ @_ "/>
    <numFmt numFmtId="41" formatCode="_ * #,##0_ ;_ * \-#,##0_ ;_ * &quot;-&quot;_ ;_ @_ "/>
  </numFmts>
  <fonts count="5" x14ac:knownFonts="1">
    <font>
      <sz val="11"/>
      <color theme="1"/>
      <name val="Calibri"/>
      <family val="2"/>
      <scheme val="minor"/>
    </font>
    <font>
      <sz val="11"/>
      <color theme="1"/>
      <name val="Calibri"/>
      <family val="2"/>
      <scheme val="minor"/>
    </font>
    <font>
      <sz val="9"/>
      <color theme="1"/>
      <name val="Calibri"/>
      <family val="2"/>
      <scheme val="minor"/>
    </font>
    <font>
      <sz val="8"/>
      <name val="Calibri"/>
      <family val="2"/>
      <scheme val="minor"/>
    </font>
    <font>
      <sz val="9"/>
      <color theme="1"/>
      <name val="Segoe UI"/>
      <family val="2"/>
    </font>
  </fonts>
  <fills count="5">
    <fill>
      <patternFill patternType="none"/>
    </fill>
    <fill>
      <patternFill patternType="gray125"/>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7">
    <xf numFmtId="0" fontId="0" fillId="0" borderId="0"/>
    <xf numFmtId="42"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cellStyleXfs>
  <cellXfs count="26">
    <xf numFmtId="0" fontId="0" fillId="0" borderId="0" xfId="0"/>
    <xf numFmtId="0" fontId="2" fillId="0" borderId="0" xfId="0" applyFont="1"/>
    <xf numFmtId="0" fontId="2" fillId="0" borderId="1" xfId="0" applyFont="1" applyBorder="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left"/>
    </xf>
    <xf numFmtId="0" fontId="2" fillId="3" borderId="1" xfId="0" applyFont="1" applyFill="1" applyBorder="1" applyAlignment="1">
      <alignment horizontal="center" vertical="center"/>
    </xf>
    <xf numFmtId="0" fontId="2" fillId="0" borderId="2" xfId="0" applyFont="1" applyBorder="1"/>
    <xf numFmtId="0" fontId="2" fillId="0" borderId="1" xfId="0" applyFont="1" applyBorder="1"/>
    <xf numFmtId="42" fontId="2" fillId="0" borderId="1" xfId="1" applyFont="1" applyBorder="1" applyAlignment="1"/>
    <xf numFmtId="0" fontId="2" fillId="0" borderId="3" xfId="0" applyFont="1" applyBorder="1"/>
    <xf numFmtId="0" fontId="2" fillId="0" borderId="4" xfId="0" applyFont="1" applyBorder="1"/>
    <xf numFmtId="0" fontId="2" fillId="4" borderId="1" xfId="0" applyFont="1" applyFill="1" applyBorder="1" applyAlignment="1">
      <alignment horizontal="center"/>
    </xf>
    <xf numFmtId="0" fontId="2" fillId="0" borderId="1" xfId="0" applyFont="1" applyBorder="1" applyAlignment="1">
      <alignment wrapText="1"/>
    </xf>
    <xf numFmtId="0" fontId="2" fillId="0" borderId="1" xfId="0" applyFont="1" applyBorder="1" applyAlignment="1">
      <alignment horizontal="left" vertical="top" wrapText="1"/>
    </xf>
    <xf numFmtId="0" fontId="2" fillId="4" borderId="1" xfId="0" applyFont="1" applyFill="1" applyBorder="1" applyAlignment="1">
      <alignment wrapText="1"/>
    </xf>
    <xf numFmtId="1" fontId="2" fillId="0" borderId="1" xfId="0" applyNumberFormat="1" applyFont="1" applyBorder="1" applyAlignment="1">
      <alignment horizontal="center" vertical="center"/>
    </xf>
    <xf numFmtId="1" fontId="2" fillId="4" borderId="1" xfId="0" applyNumberFormat="1" applyFont="1" applyFill="1" applyBorder="1" applyAlignment="1">
      <alignment horizontal="center" vertical="center"/>
    </xf>
    <xf numFmtId="1" fontId="2" fillId="2" borderId="1" xfId="0" applyNumberFormat="1" applyFont="1" applyFill="1" applyBorder="1" applyAlignment="1">
      <alignment horizontal="center" vertical="center"/>
    </xf>
    <xf numFmtId="42" fontId="2" fillId="0" borderId="1" xfId="1" applyFont="1" applyBorder="1" applyAlignment="1">
      <alignment horizontal="center" vertical="center"/>
    </xf>
    <xf numFmtId="0" fontId="2" fillId="4" borderId="1" xfId="0" applyFont="1" applyFill="1" applyBorder="1" applyAlignment="1">
      <alignment horizontal="center" vertical="center"/>
    </xf>
    <xf numFmtId="42" fontId="2" fillId="0" borderId="1" xfId="1"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3" borderId="1" xfId="0" applyFont="1" applyFill="1" applyBorder="1" applyAlignment="1">
      <alignment horizontal="center" vertical="center" wrapText="1"/>
    </xf>
    <xf numFmtId="42" fontId="2" fillId="3" borderId="1" xfId="1" applyFont="1" applyFill="1" applyBorder="1" applyAlignment="1">
      <alignment horizontal="center" vertical="center" wrapText="1"/>
    </xf>
    <xf numFmtId="0" fontId="4" fillId="0" borderId="1" xfId="0" applyFont="1" applyBorder="1" applyAlignment="1">
      <alignment wrapText="1"/>
    </xf>
  </cellXfs>
  <cellStyles count="7">
    <cellStyle name="Millares [0] 2" xfId="3" xr:uid="{76457F88-3E74-4E1C-85E9-0FC7F147F549}"/>
    <cellStyle name="Millares [0] 2 2" xfId="6" xr:uid="{C0F102E9-453D-46B5-9716-BACB879CB8DC}"/>
    <cellStyle name="Moneda [0]" xfId="1" builtinId="7"/>
    <cellStyle name="Moneda [0] 2" xfId="2" xr:uid="{7B5A2D5C-508F-41ED-8BBC-30D8B05AB198}"/>
    <cellStyle name="Moneda [0] 2 2" xfId="5" xr:uid="{422B5A87-7384-4C62-89F2-B2FA1E521861}"/>
    <cellStyle name="Moneda [0] 3" xfId="4" xr:uid="{4B39DDE1-F4E4-4FED-9297-765CF00E70CB}"/>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CA5E3-5A2C-4CAC-A183-110AFBDE7590}">
  <dimension ref="A1:AF43"/>
  <sheetViews>
    <sheetView tabSelected="1" zoomScaleNormal="100" workbookViewId="0">
      <pane ySplit="1" topLeftCell="A2" activePane="bottomLeft" state="frozen"/>
      <selection pane="bottomLeft"/>
    </sheetView>
  </sheetViews>
  <sheetFormatPr baseColWidth="10" defaultColWidth="11.42578125" defaultRowHeight="12" x14ac:dyDescent="0.2"/>
  <cols>
    <col min="1" max="1" width="5.5703125" style="2" bestFit="1" customWidth="1"/>
    <col min="2" max="2" width="15.28515625" style="2" bestFit="1" customWidth="1"/>
    <col min="3" max="3" width="7.7109375" style="7" customWidth="1"/>
    <col min="4" max="4" width="23" style="4" bestFit="1" customWidth="1"/>
    <col min="5" max="5" width="27.140625" style="7" customWidth="1"/>
    <col min="6" max="6" width="11" style="2" customWidth="1"/>
    <col min="7" max="7" width="17.140625" style="7" bestFit="1" customWidth="1"/>
    <col min="8" max="8" width="9.28515625" style="7" customWidth="1"/>
    <col min="9" max="9" width="10.5703125" style="8" customWidth="1"/>
    <col min="10" max="10" width="7.7109375" style="3" customWidth="1"/>
    <col min="11" max="11" width="4.28515625" style="3" customWidth="1"/>
    <col min="12" max="13" width="10.5703125" style="7" customWidth="1"/>
    <col min="14" max="14" width="21.5703125" style="7" customWidth="1"/>
    <col min="15" max="15" width="5.7109375" style="2" customWidth="1"/>
    <col min="16" max="17" width="8.28515625" style="2" customWidth="1"/>
    <col min="18" max="18" width="11.42578125" style="2"/>
    <col min="19" max="19" width="11.42578125" style="11"/>
    <col min="20" max="21" width="11.42578125" style="2"/>
    <col min="22" max="30" width="11.42578125" style="2" customWidth="1"/>
    <col min="31" max="31" width="7.7109375" style="2" customWidth="1"/>
    <col min="32" max="32" width="69.5703125" style="1" customWidth="1"/>
    <col min="33" max="16384" width="11.42578125" style="1"/>
  </cols>
  <sheetData>
    <row r="1" spans="1:32" s="6" customFormat="1" ht="72.75" thickBot="1" x14ac:dyDescent="0.25">
      <c r="A1" s="23" t="s">
        <v>3</v>
      </c>
      <c r="B1" s="23" t="s">
        <v>4</v>
      </c>
      <c r="C1" s="23" t="s">
        <v>5</v>
      </c>
      <c r="D1" s="23" t="s">
        <v>6</v>
      </c>
      <c r="E1" s="23" t="s">
        <v>7</v>
      </c>
      <c r="F1" s="23" t="s">
        <v>8</v>
      </c>
      <c r="G1" s="23" t="s">
        <v>1</v>
      </c>
      <c r="H1" s="23" t="s">
        <v>2</v>
      </c>
      <c r="I1" s="24" t="s">
        <v>9</v>
      </c>
      <c r="J1" s="23" t="s">
        <v>10</v>
      </c>
      <c r="K1" s="23" t="s">
        <v>11</v>
      </c>
      <c r="L1" s="23" t="s">
        <v>23</v>
      </c>
      <c r="M1" s="23" t="s">
        <v>22</v>
      </c>
      <c r="N1" s="23" t="s">
        <v>12</v>
      </c>
      <c r="O1" s="23" t="s">
        <v>13</v>
      </c>
      <c r="P1" s="23" t="s">
        <v>14</v>
      </c>
      <c r="Q1" s="23" t="s">
        <v>15</v>
      </c>
      <c r="R1" s="23" t="s">
        <v>16</v>
      </c>
      <c r="S1" s="23" t="s">
        <v>17</v>
      </c>
      <c r="T1" s="23" t="s">
        <v>18</v>
      </c>
      <c r="U1" s="23" t="s">
        <v>19</v>
      </c>
      <c r="V1" s="23" t="s">
        <v>16</v>
      </c>
      <c r="W1" s="23" t="s">
        <v>17</v>
      </c>
      <c r="X1" s="23" t="s">
        <v>18</v>
      </c>
      <c r="Y1" s="23" t="s">
        <v>19</v>
      </c>
      <c r="Z1" s="23" t="s">
        <v>71</v>
      </c>
      <c r="AA1" s="23" t="s">
        <v>72</v>
      </c>
      <c r="AB1" s="23" t="s">
        <v>20</v>
      </c>
      <c r="AC1" s="23" t="s">
        <v>73</v>
      </c>
      <c r="AD1" s="23" t="s">
        <v>21</v>
      </c>
      <c r="AE1" s="23" t="s">
        <v>0</v>
      </c>
      <c r="AF1" s="5" t="s">
        <v>79</v>
      </c>
    </row>
    <row r="2" spans="1:32" ht="24" x14ac:dyDescent="0.2">
      <c r="A2" s="3">
        <v>4</v>
      </c>
      <c r="B2" s="3" t="s">
        <v>29</v>
      </c>
      <c r="C2" s="3" t="s">
        <v>32</v>
      </c>
      <c r="D2" s="21" t="s">
        <v>26</v>
      </c>
      <c r="E2" s="21" t="s">
        <v>27</v>
      </c>
      <c r="F2" s="3" t="s">
        <v>28</v>
      </c>
      <c r="G2" s="21" t="s">
        <v>24</v>
      </c>
      <c r="H2" s="3" t="s">
        <v>25</v>
      </c>
      <c r="I2" s="18">
        <v>27170675</v>
      </c>
      <c r="J2" s="3">
        <v>50</v>
      </c>
      <c r="K2" s="3">
        <v>250</v>
      </c>
      <c r="L2" s="18">
        <v>91330</v>
      </c>
      <c r="M2" s="18">
        <v>91330</v>
      </c>
      <c r="N2" s="19" t="s">
        <v>70</v>
      </c>
      <c r="O2" s="3" t="s">
        <v>33</v>
      </c>
      <c r="P2" s="15">
        <f>((L2/M2)*100)</f>
        <v>100</v>
      </c>
      <c r="Q2" s="15">
        <v>1</v>
      </c>
      <c r="R2" s="15">
        <v>9</v>
      </c>
      <c r="S2" s="16">
        <v>5</v>
      </c>
      <c r="T2" s="15">
        <v>9</v>
      </c>
      <c r="U2" s="17">
        <v>9</v>
      </c>
      <c r="V2" s="15">
        <f t="shared" ref="V2:V33" si="0">((R2/9*100)*0.4)</f>
        <v>40</v>
      </c>
      <c r="W2" s="15">
        <f t="shared" ref="W2:W33" si="1">((S2/9*100)*0.3)</f>
        <v>16.666666666666668</v>
      </c>
      <c r="X2" s="15">
        <f t="shared" ref="X2:X33" si="2">((T2/9*100)*0.2)</f>
        <v>20</v>
      </c>
      <c r="Y2" s="15">
        <f t="shared" ref="Y2:Y33" si="3">((U2/9*100)*0.1)</f>
        <v>10</v>
      </c>
      <c r="Z2" s="15">
        <f>Y2+X2+W2+V2</f>
        <v>86.666666666666671</v>
      </c>
      <c r="AA2" s="15">
        <f t="shared" ref="AA2:AA42" si="4">Z2*0.6</f>
        <v>52</v>
      </c>
      <c r="AB2" s="15">
        <f>Q2*5</f>
        <v>5</v>
      </c>
      <c r="AC2" s="15">
        <f>P2*0.35</f>
        <v>35</v>
      </c>
      <c r="AD2" s="15">
        <f t="shared" ref="AD2:AD42" si="5">AC2+AB2+AA2</f>
        <v>92</v>
      </c>
      <c r="AE2" s="3" t="s">
        <v>41</v>
      </c>
      <c r="AF2" s="12" t="s">
        <v>65</v>
      </c>
    </row>
    <row r="3" spans="1:32" ht="24" x14ac:dyDescent="0.2">
      <c r="A3" s="3">
        <v>5</v>
      </c>
      <c r="B3" s="3" t="s">
        <v>30</v>
      </c>
      <c r="C3" s="3" t="s">
        <v>32</v>
      </c>
      <c r="D3" s="21" t="s">
        <v>26</v>
      </c>
      <c r="E3" s="21" t="s">
        <v>27</v>
      </c>
      <c r="F3" s="3" t="s">
        <v>28</v>
      </c>
      <c r="G3" s="21" t="s">
        <v>24</v>
      </c>
      <c r="H3" s="3" t="s">
        <v>25</v>
      </c>
      <c r="I3" s="18">
        <v>27170675</v>
      </c>
      <c r="J3" s="3">
        <v>50</v>
      </c>
      <c r="K3" s="3">
        <v>250</v>
      </c>
      <c r="L3" s="18">
        <v>91330</v>
      </c>
      <c r="M3" s="18">
        <v>91330</v>
      </c>
      <c r="N3" s="19" t="s">
        <v>70</v>
      </c>
      <c r="O3" s="3" t="s">
        <v>33</v>
      </c>
      <c r="P3" s="15">
        <f t="shared" ref="P3:P42" si="6">((L3/M3)*100)</f>
        <v>100</v>
      </c>
      <c r="Q3" s="15">
        <v>1</v>
      </c>
      <c r="R3" s="15">
        <v>9</v>
      </c>
      <c r="S3" s="16">
        <v>5</v>
      </c>
      <c r="T3" s="15">
        <v>9</v>
      </c>
      <c r="U3" s="17">
        <v>9</v>
      </c>
      <c r="V3" s="15">
        <f t="shared" si="0"/>
        <v>40</v>
      </c>
      <c r="W3" s="15">
        <f t="shared" si="1"/>
        <v>16.666666666666668</v>
      </c>
      <c r="X3" s="15">
        <f t="shared" si="2"/>
        <v>20</v>
      </c>
      <c r="Y3" s="15">
        <f t="shared" si="3"/>
        <v>10</v>
      </c>
      <c r="Z3" s="15">
        <f t="shared" ref="Z3:Z42" si="7">Y3+X3+W3+V3</f>
        <v>86.666666666666671</v>
      </c>
      <c r="AA3" s="15">
        <f t="shared" si="4"/>
        <v>52</v>
      </c>
      <c r="AB3" s="15">
        <f t="shared" ref="AB3:AB42" si="8">Q3*5</f>
        <v>5</v>
      </c>
      <c r="AC3" s="15">
        <f t="shared" ref="AC3:AC42" si="9">P3*0.35</f>
        <v>35</v>
      </c>
      <c r="AD3" s="15">
        <f t="shared" si="5"/>
        <v>92</v>
      </c>
      <c r="AE3" s="3" t="s">
        <v>41</v>
      </c>
      <c r="AF3" s="12" t="s">
        <v>65</v>
      </c>
    </row>
    <row r="4" spans="1:32" ht="24" x14ac:dyDescent="0.2">
      <c r="A4" s="3">
        <v>6</v>
      </c>
      <c r="B4" s="3" t="s">
        <v>31</v>
      </c>
      <c r="C4" s="3" t="s">
        <v>32</v>
      </c>
      <c r="D4" s="21" t="s">
        <v>26</v>
      </c>
      <c r="E4" s="21" t="s">
        <v>27</v>
      </c>
      <c r="F4" s="3" t="s">
        <v>28</v>
      </c>
      <c r="G4" s="21" t="s">
        <v>24</v>
      </c>
      <c r="H4" s="3" t="s">
        <v>25</v>
      </c>
      <c r="I4" s="18">
        <v>27170675</v>
      </c>
      <c r="J4" s="3">
        <v>50</v>
      </c>
      <c r="K4" s="3">
        <v>250</v>
      </c>
      <c r="L4" s="18">
        <v>91330</v>
      </c>
      <c r="M4" s="18">
        <v>91330</v>
      </c>
      <c r="N4" s="19" t="s">
        <v>70</v>
      </c>
      <c r="O4" s="3" t="s">
        <v>33</v>
      </c>
      <c r="P4" s="15">
        <f t="shared" ref="P4" si="10">((L4/M4)*100)</f>
        <v>100</v>
      </c>
      <c r="Q4" s="15">
        <v>1</v>
      </c>
      <c r="R4" s="15">
        <v>9</v>
      </c>
      <c r="S4" s="16">
        <v>5</v>
      </c>
      <c r="T4" s="15">
        <v>9</v>
      </c>
      <c r="U4" s="17">
        <v>9</v>
      </c>
      <c r="V4" s="15">
        <f t="shared" si="0"/>
        <v>40</v>
      </c>
      <c r="W4" s="15">
        <f t="shared" si="1"/>
        <v>16.666666666666668</v>
      </c>
      <c r="X4" s="15">
        <f t="shared" si="2"/>
        <v>20</v>
      </c>
      <c r="Y4" s="15">
        <f t="shared" si="3"/>
        <v>10</v>
      </c>
      <c r="Z4" s="15">
        <f t="shared" si="7"/>
        <v>86.666666666666671</v>
      </c>
      <c r="AA4" s="15">
        <f t="shared" si="4"/>
        <v>52</v>
      </c>
      <c r="AB4" s="15">
        <f t="shared" si="8"/>
        <v>5</v>
      </c>
      <c r="AC4" s="15">
        <f t="shared" si="9"/>
        <v>35</v>
      </c>
      <c r="AD4" s="15">
        <f t="shared" si="5"/>
        <v>92</v>
      </c>
      <c r="AE4" s="3" t="s">
        <v>41</v>
      </c>
      <c r="AF4" s="12" t="s">
        <v>65</v>
      </c>
    </row>
    <row r="5" spans="1:32" ht="84" x14ac:dyDescent="0.2">
      <c r="A5" s="3">
        <v>1</v>
      </c>
      <c r="B5" s="3" t="s">
        <v>29</v>
      </c>
      <c r="C5" s="3" t="s">
        <v>32</v>
      </c>
      <c r="D5" s="21" t="s">
        <v>36</v>
      </c>
      <c r="E5" s="21" t="s">
        <v>78</v>
      </c>
      <c r="F5" s="3" t="s">
        <v>28</v>
      </c>
      <c r="G5" s="21" t="s">
        <v>34</v>
      </c>
      <c r="H5" s="3" t="s">
        <v>35</v>
      </c>
      <c r="I5" s="18">
        <v>41800535</v>
      </c>
      <c r="J5" s="3">
        <v>100</v>
      </c>
      <c r="K5" s="3">
        <v>500</v>
      </c>
      <c r="L5" s="18">
        <v>70253</v>
      </c>
      <c r="M5" s="18">
        <v>70253</v>
      </c>
      <c r="N5" s="19" t="s">
        <v>70</v>
      </c>
      <c r="O5" s="3" t="s">
        <v>33</v>
      </c>
      <c r="P5" s="15">
        <f t="shared" si="6"/>
        <v>100</v>
      </c>
      <c r="Q5" s="15">
        <v>1</v>
      </c>
      <c r="R5" s="15">
        <v>9</v>
      </c>
      <c r="S5" s="16">
        <v>5</v>
      </c>
      <c r="T5" s="15">
        <v>5</v>
      </c>
      <c r="U5" s="17">
        <v>6</v>
      </c>
      <c r="V5" s="15">
        <f t="shared" si="0"/>
        <v>40</v>
      </c>
      <c r="W5" s="15">
        <f t="shared" si="1"/>
        <v>16.666666666666668</v>
      </c>
      <c r="X5" s="15">
        <f t="shared" si="2"/>
        <v>11.111111111111112</v>
      </c>
      <c r="Y5" s="15">
        <f t="shared" si="3"/>
        <v>6.6666666666666661</v>
      </c>
      <c r="Z5" s="15">
        <f t="shared" si="7"/>
        <v>74.444444444444443</v>
      </c>
      <c r="AA5" s="15">
        <f t="shared" si="4"/>
        <v>44.666666666666664</v>
      </c>
      <c r="AB5" s="15">
        <f t="shared" si="8"/>
        <v>5</v>
      </c>
      <c r="AC5" s="15">
        <f t="shared" si="9"/>
        <v>35</v>
      </c>
      <c r="AD5" s="15">
        <f t="shared" si="5"/>
        <v>84.666666666666657</v>
      </c>
      <c r="AE5" s="3" t="s">
        <v>41</v>
      </c>
      <c r="AF5" s="13" t="s">
        <v>63</v>
      </c>
    </row>
    <row r="6" spans="1:32" ht="84.75" thickBot="1" x14ac:dyDescent="0.25">
      <c r="A6" s="3">
        <v>2</v>
      </c>
      <c r="B6" s="3" t="s">
        <v>30</v>
      </c>
      <c r="C6" s="3" t="s">
        <v>32</v>
      </c>
      <c r="D6" s="21" t="s">
        <v>36</v>
      </c>
      <c r="E6" s="21" t="s">
        <v>78</v>
      </c>
      <c r="F6" s="3" t="s">
        <v>28</v>
      </c>
      <c r="G6" s="21" t="s">
        <v>34</v>
      </c>
      <c r="H6" s="3" t="s">
        <v>35</v>
      </c>
      <c r="I6" s="18">
        <v>41800535</v>
      </c>
      <c r="J6" s="3">
        <v>100</v>
      </c>
      <c r="K6" s="3">
        <v>500</v>
      </c>
      <c r="L6" s="18">
        <v>70253</v>
      </c>
      <c r="M6" s="18">
        <v>70253</v>
      </c>
      <c r="N6" s="19" t="s">
        <v>70</v>
      </c>
      <c r="O6" s="3" t="s">
        <v>33</v>
      </c>
      <c r="P6" s="15">
        <f t="shared" si="6"/>
        <v>100</v>
      </c>
      <c r="Q6" s="15">
        <v>1</v>
      </c>
      <c r="R6" s="15">
        <v>9</v>
      </c>
      <c r="S6" s="16">
        <v>5</v>
      </c>
      <c r="T6" s="15">
        <v>5</v>
      </c>
      <c r="U6" s="17">
        <v>6</v>
      </c>
      <c r="V6" s="15">
        <f t="shared" si="0"/>
        <v>40</v>
      </c>
      <c r="W6" s="15">
        <f t="shared" si="1"/>
        <v>16.666666666666668</v>
      </c>
      <c r="X6" s="15">
        <f t="shared" si="2"/>
        <v>11.111111111111112</v>
      </c>
      <c r="Y6" s="15">
        <f t="shared" si="3"/>
        <v>6.6666666666666661</v>
      </c>
      <c r="Z6" s="15">
        <f t="shared" si="7"/>
        <v>74.444444444444443</v>
      </c>
      <c r="AA6" s="15">
        <f t="shared" si="4"/>
        <v>44.666666666666664</v>
      </c>
      <c r="AB6" s="15">
        <f t="shared" si="8"/>
        <v>5</v>
      </c>
      <c r="AC6" s="15">
        <f t="shared" si="9"/>
        <v>35</v>
      </c>
      <c r="AD6" s="15">
        <f t="shared" si="5"/>
        <v>84.666666666666657</v>
      </c>
      <c r="AE6" s="3" t="s">
        <v>41</v>
      </c>
      <c r="AF6" s="13" t="s">
        <v>63</v>
      </c>
    </row>
    <row r="7" spans="1:32" s="9" customFormat="1" ht="84" x14ac:dyDescent="0.2">
      <c r="A7" s="3">
        <v>3</v>
      </c>
      <c r="B7" s="3" t="s">
        <v>31</v>
      </c>
      <c r="C7" s="3" t="s">
        <v>32</v>
      </c>
      <c r="D7" s="21" t="s">
        <v>36</v>
      </c>
      <c r="E7" s="21" t="s">
        <v>78</v>
      </c>
      <c r="F7" s="3" t="s">
        <v>28</v>
      </c>
      <c r="G7" s="21" t="s">
        <v>34</v>
      </c>
      <c r="H7" s="3" t="s">
        <v>35</v>
      </c>
      <c r="I7" s="18">
        <v>41800535</v>
      </c>
      <c r="J7" s="3">
        <v>100</v>
      </c>
      <c r="K7" s="3">
        <v>500</v>
      </c>
      <c r="L7" s="18">
        <v>70253</v>
      </c>
      <c r="M7" s="18">
        <v>70253</v>
      </c>
      <c r="N7" s="19" t="s">
        <v>70</v>
      </c>
      <c r="O7" s="3" t="s">
        <v>33</v>
      </c>
      <c r="P7" s="15">
        <f t="shared" si="6"/>
        <v>100</v>
      </c>
      <c r="Q7" s="15">
        <v>1</v>
      </c>
      <c r="R7" s="15">
        <v>9</v>
      </c>
      <c r="S7" s="16">
        <v>5</v>
      </c>
      <c r="T7" s="15">
        <v>5</v>
      </c>
      <c r="U7" s="17">
        <v>6</v>
      </c>
      <c r="V7" s="15">
        <f t="shared" si="0"/>
        <v>40</v>
      </c>
      <c r="W7" s="15">
        <f t="shared" si="1"/>
        <v>16.666666666666668</v>
      </c>
      <c r="X7" s="15">
        <f t="shared" si="2"/>
        <v>11.111111111111112</v>
      </c>
      <c r="Y7" s="15">
        <f t="shared" si="3"/>
        <v>6.6666666666666661</v>
      </c>
      <c r="Z7" s="15">
        <f t="shared" si="7"/>
        <v>74.444444444444443</v>
      </c>
      <c r="AA7" s="15">
        <f t="shared" si="4"/>
        <v>44.666666666666664</v>
      </c>
      <c r="AB7" s="15">
        <f t="shared" si="8"/>
        <v>5</v>
      </c>
      <c r="AC7" s="15">
        <f t="shared" si="9"/>
        <v>35</v>
      </c>
      <c r="AD7" s="15">
        <f t="shared" si="5"/>
        <v>84.666666666666657</v>
      </c>
      <c r="AE7" s="3" t="s">
        <v>41</v>
      </c>
      <c r="AF7" s="13" t="s">
        <v>63</v>
      </c>
    </row>
    <row r="8" spans="1:32" s="10" customFormat="1" ht="48.75" thickBot="1" x14ac:dyDescent="0.25">
      <c r="A8" s="3">
        <v>4</v>
      </c>
      <c r="B8" s="3" t="s">
        <v>29</v>
      </c>
      <c r="C8" s="3" t="s">
        <v>32</v>
      </c>
      <c r="D8" s="21" t="s">
        <v>26</v>
      </c>
      <c r="E8" s="21" t="s">
        <v>27</v>
      </c>
      <c r="F8" s="3" t="s">
        <v>28</v>
      </c>
      <c r="G8" s="21" t="s">
        <v>34</v>
      </c>
      <c r="H8" s="3" t="s">
        <v>35</v>
      </c>
      <c r="I8" s="18">
        <v>27170675</v>
      </c>
      <c r="J8" s="3">
        <v>50</v>
      </c>
      <c r="K8" s="3">
        <v>250</v>
      </c>
      <c r="L8" s="18">
        <v>91330</v>
      </c>
      <c r="M8" s="18">
        <v>91330</v>
      </c>
      <c r="N8" s="19" t="s">
        <v>70</v>
      </c>
      <c r="O8" s="3" t="s">
        <v>33</v>
      </c>
      <c r="P8" s="15">
        <f t="shared" si="6"/>
        <v>100</v>
      </c>
      <c r="Q8" s="15">
        <v>1</v>
      </c>
      <c r="R8" s="15">
        <v>9</v>
      </c>
      <c r="S8" s="16">
        <v>5</v>
      </c>
      <c r="T8" s="15">
        <v>9</v>
      </c>
      <c r="U8" s="17">
        <v>6</v>
      </c>
      <c r="V8" s="15">
        <f t="shared" si="0"/>
        <v>40</v>
      </c>
      <c r="W8" s="15">
        <f t="shared" si="1"/>
        <v>16.666666666666668</v>
      </c>
      <c r="X8" s="15">
        <f t="shared" si="2"/>
        <v>20</v>
      </c>
      <c r="Y8" s="15">
        <f t="shared" si="3"/>
        <v>6.6666666666666661</v>
      </c>
      <c r="Z8" s="15">
        <f t="shared" si="7"/>
        <v>83.333333333333329</v>
      </c>
      <c r="AA8" s="15">
        <f t="shared" si="4"/>
        <v>49.999999999999993</v>
      </c>
      <c r="AB8" s="15">
        <f t="shared" si="8"/>
        <v>5</v>
      </c>
      <c r="AC8" s="15">
        <f t="shared" si="9"/>
        <v>35</v>
      </c>
      <c r="AD8" s="15">
        <f t="shared" si="5"/>
        <v>90</v>
      </c>
      <c r="AE8" s="3" t="s">
        <v>41</v>
      </c>
      <c r="AF8" s="14" t="s">
        <v>64</v>
      </c>
    </row>
    <row r="9" spans="1:32" ht="48" x14ac:dyDescent="0.2">
      <c r="A9" s="3">
        <v>5</v>
      </c>
      <c r="B9" s="3" t="s">
        <v>30</v>
      </c>
      <c r="C9" s="3" t="s">
        <v>32</v>
      </c>
      <c r="D9" s="21" t="s">
        <v>26</v>
      </c>
      <c r="E9" s="21" t="s">
        <v>27</v>
      </c>
      <c r="F9" s="3" t="s">
        <v>28</v>
      </c>
      <c r="G9" s="21" t="s">
        <v>34</v>
      </c>
      <c r="H9" s="3" t="s">
        <v>35</v>
      </c>
      <c r="I9" s="18">
        <v>27170675</v>
      </c>
      <c r="J9" s="3">
        <v>50</v>
      </c>
      <c r="K9" s="3">
        <v>250</v>
      </c>
      <c r="L9" s="18">
        <v>91330</v>
      </c>
      <c r="M9" s="18">
        <v>91330</v>
      </c>
      <c r="N9" s="19" t="s">
        <v>70</v>
      </c>
      <c r="O9" s="3" t="s">
        <v>33</v>
      </c>
      <c r="P9" s="15">
        <f t="shared" si="6"/>
        <v>100</v>
      </c>
      <c r="Q9" s="15">
        <v>1</v>
      </c>
      <c r="R9" s="15">
        <v>9</v>
      </c>
      <c r="S9" s="16">
        <v>5</v>
      </c>
      <c r="T9" s="15">
        <v>9</v>
      </c>
      <c r="U9" s="17">
        <v>6</v>
      </c>
      <c r="V9" s="15">
        <f t="shared" si="0"/>
        <v>40</v>
      </c>
      <c r="W9" s="15">
        <f t="shared" si="1"/>
        <v>16.666666666666668</v>
      </c>
      <c r="X9" s="15">
        <f t="shared" si="2"/>
        <v>20</v>
      </c>
      <c r="Y9" s="15">
        <f t="shared" si="3"/>
        <v>6.6666666666666661</v>
      </c>
      <c r="Z9" s="15">
        <f t="shared" si="7"/>
        <v>83.333333333333329</v>
      </c>
      <c r="AA9" s="15">
        <f t="shared" si="4"/>
        <v>49.999999999999993</v>
      </c>
      <c r="AB9" s="15">
        <f t="shared" si="8"/>
        <v>5</v>
      </c>
      <c r="AC9" s="15">
        <f t="shared" si="9"/>
        <v>35</v>
      </c>
      <c r="AD9" s="15">
        <f t="shared" si="5"/>
        <v>90</v>
      </c>
      <c r="AE9" s="3" t="s">
        <v>41</v>
      </c>
      <c r="AF9" s="14" t="s">
        <v>64</v>
      </c>
    </row>
    <row r="10" spans="1:32" ht="48" x14ac:dyDescent="0.2">
      <c r="A10" s="3">
        <v>6</v>
      </c>
      <c r="B10" s="3" t="s">
        <v>31</v>
      </c>
      <c r="C10" s="3" t="s">
        <v>32</v>
      </c>
      <c r="D10" s="21" t="s">
        <v>26</v>
      </c>
      <c r="E10" s="21" t="s">
        <v>27</v>
      </c>
      <c r="F10" s="3" t="s">
        <v>28</v>
      </c>
      <c r="G10" s="21" t="s">
        <v>34</v>
      </c>
      <c r="H10" s="3" t="s">
        <v>35</v>
      </c>
      <c r="I10" s="18">
        <v>27170675</v>
      </c>
      <c r="J10" s="3">
        <v>50</v>
      </c>
      <c r="K10" s="3">
        <v>250</v>
      </c>
      <c r="L10" s="18">
        <v>91330</v>
      </c>
      <c r="M10" s="18">
        <v>91330</v>
      </c>
      <c r="N10" s="19" t="s">
        <v>70</v>
      </c>
      <c r="O10" s="3" t="s">
        <v>33</v>
      </c>
      <c r="P10" s="15">
        <f t="shared" si="6"/>
        <v>100</v>
      </c>
      <c r="Q10" s="15">
        <v>1</v>
      </c>
      <c r="R10" s="15">
        <v>9</v>
      </c>
      <c r="S10" s="16">
        <v>5</v>
      </c>
      <c r="T10" s="15">
        <v>9</v>
      </c>
      <c r="U10" s="17">
        <v>6</v>
      </c>
      <c r="V10" s="15">
        <f t="shared" si="0"/>
        <v>40</v>
      </c>
      <c r="W10" s="15">
        <f t="shared" si="1"/>
        <v>16.666666666666668</v>
      </c>
      <c r="X10" s="15">
        <f t="shared" si="2"/>
        <v>20</v>
      </c>
      <c r="Y10" s="15">
        <f t="shared" si="3"/>
        <v>6.6666666666666661</v>
      </c>
      <c r="Z10" s="15">
        <f t="shared" si="7"/>
        <v>83.333333333333329</v>
      </c>
      <c r="AA10" s="15">
        <f t="shared" si="4"/>
        <v>49.999999999999993</v>
      </c>
      <c r="AB10" s="15">
        <f t="shared" si="8"/>
        <v>5</v>
      </c>
      <c r="AC10" s="15">
        <f t="shared" si="9"/>
        <v>35</v>
      </c>
      <c r="AD10" s="15">
        <f t="shared" si="5"/>
        <v>90</v>
      </c>
      <c r="AE10" s="3" t="s">
        <v>41</v>
      </c>
      <c r="AF10" s="14" t="s">
        <v>74</v>
      </c>
    </row>
    <row r="11" spans="1:32" ht="156" x14ac:dyDescent="0.2">
      <c r="A11" s="3">
        <v>4</v>
      </c>
      <c r="B11" s="3" t="s">
        <v>29</v>
      </c>
      <c r="C11" s="3" t="s">
        <v>32</v>
      </c>
      <c r="D11" s="21" t="s">
        <v>26</v>
      </c>
      <c r="E11" s="21" t="s">
        <v>27</v>
      </c>
      <c r="F11" s="3" t="s">
        <v>28</v>
      </c>
      <c r="G11" s="21" t="s">
        <v>37</v>
      </c>
      <c r="H11" s="3" t="s">
        <v>38</v>
      </c>
      <c r="I11" s="20">
        <v>27170675</v>
      </c>
      <c r="J11" s="3">
        <v>50</v>
      </c>
      <c r="K11" s="3">
        <v>250</v>
      </c>
      <c r="L11" s="20">
        <v>91330</v>
      </c>
      <c r="M11" s="20">
        <v>91330</v>
      </c>
      <c r="N11" s="19" t="s">
        <v>70</v>
      </c>
      <c r="O11" s="3" t="s">
        <v>33</v>
      </c>
      <c r="P11" s="15">
        <f t="shared" ref="P11" si="11">((L11/M11)*100)</f>
        <v>100</v>
      </c>
      <c r="Q11" s="15">
        <v>1</v>
      </c>
      <c r="R11" s="15">
        <v>9</v>
      </c>
      <c r="S11" s="16">
        <v>0</v>
      </c>
      <c r="T11" s="15">
        <v>9</v>
      </c>
      <c r="U11" s="17">
        <v>5</v>
      </c>
      <c r="V11" s="15">
        <f t="shared" si="0"/>
        <v>40</v>
      </c>
      <c r="W11" s="15">
        <f t="shared" si="1"/>
        <v>0</v>
      </c>
      <c r="X11" s="15">
        <f t="shared" si="2"/>
        <v>20</v>
      </c>
      <c r="Y11" s="15">
        <f t="shared" si="3"/>
        <v>5.5555555555555562</v>
      </c>
      <c r="Z11" s="15">
        <f t="shared" si="7"/>
        <v>65.555555555555557</v>
      </c>
      <c r="AA11" s="15">
        <f t="shared" si="4"/>
        <v>39.333333333333336</v>
      </c>
      <c r="AB11" s="15">
        <f t="shared" si="8"/>
        <v>5</v>
      </c>
      <c r="AC11" s="15">
        <f t="shared" si="9"/>
        <v>35</v>
      </c>
      <c r="AD11" s="15">
        <f t="shared" si="5"/>
        <v>79.333333333333343</v>
      </c>
      <c r="AE11" s="3" t="s">
        <v>41</v>
      </c>
      <c r="AF11" s="12" t="s">
        <v>66</v>
      </c>
    </row>
    <row r="12" spans="1:32" ht="60" x14ac:dyDescent="0.2">
      <c r="A12" s="3">
        <v>1</v>
      </c>
      <c r="B12" s="3" t="s">
        <v>29</v>
      </c>
      <c r="C12" s="3" t="s">
        <v>32</v>
      </c>
      <c r="D12" s="21" t="s">
        <v>36</v>
      </c>
      <c r="E12" s="21" t="s">
        <v>78</v>
      </c>
      <c r="F12" s="3" t="s">
        <v>28</v>
      </c>
      <c r="G12" s="21" t="s">
        <v>39</v>
      </c>
      <c r="H12" s="3" t="s">
        <v>40</v>
      </c>
      <c r="I12" s="20">
        <v>41800535</v>
      </c>
      <c r="J12" s="3">
        <v>125</v>
      </c>
      <c r="K12" s="3">
        <v>500</v>
      </c>
      <c r="L12" s="20">
        <v>70253</v>
      </c>
      <c r="M12" s="20">
        <v>70253</v>
      </c>
      <c r="N12" s="25" t="s">
        <v>80</v>
      </c>
      <c r="O12" s="3" t="s">
        <v>41</v>
      </c>
      <c r="P12" s="15"/>
      <c r="Q12" s="15"/>
      <c r="R12" s="15"/>
      <c r="S12" s="16"/>
      <c r="T12" s="15"/>
      <c r="U12" s="17"/>
      <c r="V12" s="15"/>
      <c r="W12" s="15"/>
      <c r="X12" s="15"/>
      <c r="Y12" s="15"/>
      <c r="Z12" s="15"/>
      <c r="AA12" s="15"/>
      <c r="AB12" s="15"/>
      <c r="AC12" s="15"/>
      <c r="AD12" s="15"/>
      <c r="AE12" s="3"/>
      <c r="AF12" s="12"/>
    </row>
    <row r="13" spans="1:32" ht="60" x14ac:dyDescent="0.2">
      <c r="A13" s="3">
        <v>3</v>
      </c>
      <c r="B13" s="3" t="s">
        <v>31</v>
      </c>
      <c r="C13" s="3" t="s">
        <v>32</v>
      </c>
      <c r="D13" s="21" t="s">
        <v>36</v>
      </c>
      <c r="E13" s="21" t="s">
        <v>78</v>
      </c>
      <c r="F13" s="3" t="s">
        <v>28</v>
      </c>
      <c r="G13" s="21" t="s">
        <v>39</v>
      </c>
      <c r="H13" s="3" t="s">
        <v>40</v>
      </c>
      <c r="I13" s="20">
        <v>41800535</v>
      </c>
      <c r="J13" s="3">
        <v>125</v>
      </c>
      <c r="K13" s="3">
        <v>500</v>
      </c>
      <c r="L13" s="20">
        <v>70253</v>
      </c>
      <c r="M13" s="20">
        <v>70253</v>
      </c>
      <c r="N13" s="25" t="s">
        <v>80</v>
      </c>
      <c r="O13" s="3" t="s">
        <v>41</v>
      </c>
      <c r="P13" s="15"/>
      <c r="Q13" s="15"/>
      <c r="R13" s="15"/>
      <c r="S13" s="16"/>
      <c r="T13" s="15"/>
      <c r="U13" s="17"/>
      <c r="V13" s="15"/>
      <c r="W13" s="15"/>
      <c r="X13" s="15"/>
      <c r="Y13" s="15"/>
      <c r="Z13" s="15"/>
      <c r="AA13" s="15"/>
      <c r="AB13" s="15"/>
      <c r="AC13" s="15"/>
      <c r="AD13" s="15"/>
      <c r="AE13" s="3"/>
      <c r="AF13" s="12"/>
    </row>
    <row r="14" spans="1:32" ht="24" x14ac:dyDescent="0.2">
      <c r="A14" s="3">
        <v>4</v>
      </c>
      <c r="B14" s="3" t="s">
        <v>29</v>
      </c>
      <c r="C14" s="3" t="s">
        <v>32</v>
      </c>
      <c r="D14" s="21" t="s">
        <v>26</v>
      </c>
      <c r="E14" s="21" t="s">
        <v>27</v>
      </c>
      <c r="F14" s="3" t="s">
        <v>28</v>
      </c>
      <c r="G14" s="21" t="s">
        <v>39</v>
      </c>
      <c r="H14" s="3" t="s">
        <v>40</v>
      </c>
      <c r="I14" s="18">
        <v>27170675</v>
      </c>
      <c r="J14" s="3">
        <v>50</v>
      </c>
      <c r="K14" s="3">
        <v>250</v>
      </c>
      <c r="L14" s="18">
        <v>91330</v>
      </c>
      <c r="M14" s="18">
        <v>91330</v>
      </c>
      <c r="N14" s="19" t="s">
        <v>70</v>
      </c>
      <c r="O14" s="3" t="s">
        <v>33</v>
      </c>
      <c r="P14" s="15">
        <f t="shared" si="6"/>
        <v>100</v>
      </c>
      <c r="Q14" s="15">
        <v>1</v>
      </c>
      <c r="R14" s="15">
        <v>9</v>
      </c>
      <c r="S14" s="16">
        <v>5</v>
      </c>
      <c r="T14" s="15">
        <v>9</v>
      </c>
      <c r="U14" s="17">
        <v>9</v>
      </c>
      <c r="V14" s="15">
        <f t="shared" si="0"/>
        <v>40</v>
      </c>
      <c r="W14" s="15">
        <f t="shared" si="1"/>
        <v>16.666666666666668</v>
      </c>
      <c r="X14" s="15">
        <f t="shared" si="2"/>
        <v>20</v>
      </c>
      <c r="Y14" s="15">
        <f t="shared" si="3"/>
        <v>10</v>
      </c>
      <c r="Z14" s="15">
        <f t="shared" si="7"/>
        <v>86.666666666666671</v>
      </c>
      <c r="AA14" s="15">
        <f t="shared" si="4"/>
        <v>52</v>
      </c>
      <c r="AB14" s="15">
        <f t="shared" si="8"/>
        <v>5</v>
      </c>
      <c r="AC14" s="15">
        <f t="shared" si="9"/>
        <v>35</v>
      </c>
      <c r="AD14" s="15">
        <f t="shared" si="5"/>
        <v>92</v>
      </c>
      <c r="AE14" s="3" t="s">
        <v>41</v>
      </c>
      <c r="AF14" s="14" t="s">
        <v>62</v>
      </c>
    </row>
    <row r="15" spans="1:32" ht="24" x14ac:dyDescent="0.2">
      <c r="A15" s="3">
        <v>5</v>
      </c>
      <c r="B15" s="3" t="s">
        <v>30</v>
      </c>
      <c r="C15" s="3" t="s">
        <v>32</v>
      </c>
      <c r="D15" s="21" t="s">
        <v>26</v>
      </c>
      <c r="E15" s="21" t="s">
        <v>27</v>
      </c>
      <c r="F15" s="3" t="s">
        <v>28</v>
      </c>
      <c r="G15" s="21" t="s">
        <v>39</v>
      </c>
      <c r="H15" s="3" t="s">
        <v>40</v>
      </c>
      <c r="I15" s="18">
        <v>27170675</v>
      </c>
      <c r="J15" s="3">
        <v>50</v>
      </c>
      <c r="K15" s="3">
        <v>250</v>
      </c>
      <c r="L15" s="18">
        <v>91330</v>
      </c>
      <c r="M15" s="18">
        <v>91330</v>
      </c>
      <c r="N15" s="19" t="s">
        <v>70</v>
      </c>
      <c r="O15" s="3" t="s">
        <v>33</v>
      </c>
      <c r="P15" s="15">
        <f t="shared" ref="P15" si="12">((L15/M15)*100)</f>
        <v>100</v>
      </c>
      <c r="Q15" s="15">
        <v>1</v>
      </c>
      <c r="R15" s="15">
        <v>9</v>
      </c>
      <c r="S15" s="16">
        <v>5</v>
      </c>
      <c r="T15" s="15">
        <v>9</v>
      </c>
      <c r="U15" s="17">
        <v>9</v>
      </c>
      <c r="V15" s="15">
        <f t="shared" si="0"/>
        <v>40</v>
      </c>
      <c r="W15" s="15">
        <f t="shared" si="1"/>
        <v>16.666666666666668</v>
      </c>
      <c r="X15" s="15">
        <f t="shared" si="2"/>
        <v>20</v>
      </c>
      <c r="Y15" s="15">
        <f t="shared" si="3"/>
        <v>10</v>
      </c>
      <c r="Z15" s="15">
        <f t="shared" si="7"/>
        <v>86.666666666666671</v>
      </c>
      <c r="AA15" s="15">
        <f t="shared" si="4"/>
        <v>52</v>
      </c>
      <c r="AB15" s="15">
        <f t="shared" si="8"/>
        <v>5</v>
      </c>
      <c r="AC15" s="15">
        <f t="shared" si="9"/>
        <v>35</v>
      </c>
      <c r="AD15" s="15">
        <f t="shared" si="5"/>
        <v>92</v>
      </c>
      <c r="AE15" s="3" t="s">
        <v>41</v>
      </c>
      <c r="AF15" s="14" t="s">
        <v>61</v>
      </c>
    </row>
    <row r="16" spans="1:32" ht="24" x14ac:dyDescent="0.2">
      <c r="A16" s="3">
        <v>6</v>
      </c>
      <c r="B16" s="3" t="s">
        <v>31</v>
      </c>
      <c r="C16" s="3" t="s">
        <v>32</v>
      </c>
      <c r="D16" s="21" t="s">
        <v>26</v>
      </c>
      <c r="E16" s="21" t="s">
        <v>27</v>
      </c>
      <c r="F16" s="3" t="s">
        <v>28</v>
      </c>
      <c r="G16" s="21" t="s">
        <v>39</v>
      </c>
      <c r="H16" s="3" t="s">
        <v>40</v>
      </c>
      <c r="I16" s="18">
        <v>27170675</v>
      </c>
      <c r="J16" s="3">
        <v>50</v>
      </c>
      <c r="K16" s="3">
        <v>250</v>
      </c>
      <c r="L16" s="18">
        <v>91330</v>
      </c>
      <c r="M16" s="18">
        <v>91330</v>
      </c>
      <c r="N16" s="19" t="s">
        <v>70</v>
      </c>
      <c r="O16" s="3" t="s">
        <v>33</v>
      </c>
      <c r="P16" s="15">
        <f t="shared" ref="P16" si="13">((L16/M16)*100)</f>
        <v>100</v>
      </c>
      <c r="Q16" s="15">
        <v>1</v>
      </c>
      <c r="R16" s="15">
        <v>9</v>
      </c>
      <c r="S16" s="16">
        <v>5</v>
      </c>
      <c r="T16" s="15">
        <v>9</v>
      </c>
      <c r="U16" s="17">
        <v>9</v>
      </c>
      <c r="V16" s="15">
        <f t="shared" si="0"/>
        <v>40</v>
      </c>
      <c r="W16" s="15">
        <f t="shared" si="1"/>
        <v>16.666666666666668</v>
      </c>
      <c r="X16" s="15">
        <f t="shared" si="2"/>
        <v>20</v>
      </c>
      <c r="Y16" s="15">
        <f t="shared" si="3"/>
        <v>10</v>
      </c>
      <c r="Z16" s="15">
        <f t="shared" si="7"/>
        <v>86.666666666666671</v>
      </c>
      <c r="AA16" s="15">
        <f t="shared" si="4"/>
        <v>52</v>
      </c>
      <c r="AB16" s="15">
        <f t="shared" si="8"/>
        <v>5</v>
      </c>
      <c r="AC16" s="15">
        <f t="shared" si="9"/>
        <v>35</v>
      </c>
      <c r="AD16" s="15">
        <f t="shared" si="5"/>
        <v>92</v>
      </c>
      <c r="AE16" s="3" t="s">
        <v>41</v>
      </c>
      <c r="AF16" s="14" t="s">
        <v>61</v>
      </c>
    </row>
    <row r="17" spans="1:32" ht="120" x14ac:dyDescent="0.2">
      <c r="A17" s="3">
        <v>4</v>
      </c>
      <c r="B17" s="3" t="s">
        <v>29</v>
      </c>
      <c r="C17" s="3" t="s">
        <v>32</v>
      </c>
      <c r="D17" s="21" t="s">
        <v>26</v>
      </c>
      <c r="E17" s="21" t="s">
        <v>27</v>
      </c>
      <c r="F17" s="3" t="s">
        <v>28</v>
      </c>
      <c r="G17" s="21" t="s">
        <v>42</v>
      </c>
      <c r="H17" s="3" t="s">
        <v>43</v>
      </c>
      <c r="I17" s="18">
        <v>27170675</v>
      </c>
      <c r="J17" s="3">
        <v>50</v>
      </c>
      <c r="K17" s="3">
        <v>250</v>
      </c>
      <c r="L17" s="18">
        <v>91330</v>
      </c>
      <c r="M17" s="18">
        <v>91330</v>
      </c>
      <c r="N17" s="19" t="s">
        <v>70</v>
      </c>
      <c r="O17" s="3" t="s">
        <v>33</v>
      </c>
      <c r="P17" s="15">
        <f>((L17/M17)*100)</f>
        <v>100</v>
      </c>
      <c r="Q17" s="15">
        <v>1</v>
      </c>
      <c r="R17" s="15">
        <v>9</v>
      </c>
      <c r="S17" s="16">
        <v>0</v>
      </c>
      <c r="T17" s="15">
        <v>9</v>
      </c>
      <c r="U17" s="17">
        <v>9</v>
      </c>
      <c r="V17" s="15">
        <f t="shared" si="0"/>
        <v>40</v>
      </c>
      <c r="W17" s="15">
        <f t="shared" si="1"/>
        <v>0</v>
      </c>
      <c r="X17" s="15">
        <f t="shared" si="2"/>
        <v>20</v>
      </c>
      <c r="Y17" s="15">
        <f t="shared" si="3"/>
        <v>10</v>
      </c>
      <c r="Z17" s="15">
        <f t="shared" si="7"/>
        <v>70</v>
      </c>
      <c r="AA17" s="15">
        <f t="shared" si="4"/>
        <v>42</v>
      </c>
      <c r="AB17" s="15">
        <f t="shared" si="8"/>
        <v>5</v>
      </c>
      <c r="AC17" s="15">
        <f t="shared" si="9"/>
        <v>35</v>
      </c>
      <c r="AD17" s="15">
        <f t="shared" si="5"/>
        <v>82</v>
      </c>
      <c r="AE17" s="3" t="s">
        <v>41</v>
      </c>
      <c r="AF17" s="22" t="s">
        <v>76</v>
      </c>
    </row>
    <row r="18" spans="1:32" ht="120" x14ac:dyDescent="0.2">
      <c r="A18" s="3">
        <v>5</v>
      </c>
      <c r="B18" s="3" t="s">
        <v>30</v>
      </c>
      <c r="C18" s="3" t="s">
        <v>32</v>
      </c>
      <c r="D18" s="21" t="s">
        <v>26</v>
      </c>
      <c r="E18" s="21" t="s">
        <v>27</v>
      </c>
      <c r="F18" s="3" t="s">
        <v>28</v>
      </c>
      <c r="G18" s="21" t="s">
        <v>42</v>
      </c>
      <c r="H18" s="3" t="s">
        <v>43</v>
      </c>
      <c r="I18" s="18">
        <v>27170675</v>
      </c>
      <c r="J18" s="3">
        <v>50</v>
      </c>
      <c r="K18" s="3">
        <v>250</v>
      </c>
      <c r="L18" s="18">
        <v>91330</v>
      </c>
      <c r="M18" s="18">
        <v>91330</v>
      </c>
      <c r="N18" s="19" t="s">
        <v>70</v>
      </c>
      <c r="O18" s="3" t="s">
        <v>33</v>
      </c>
      <c r="P18" s="15">
        <f>((L18/M18)*100)</f>
        <v>100</v>
      </c>
      <c r="Q18" s="15">
        <v>1</v>
      </c>
      <c r="R18" s="15">
        <v>9</v>
      </c>
      <c r="S18" s="16">
        <v>0</v>
      </c>
      <c r="T18" s="15">
        <v>9</v>
      </c>
      <c r="U18" s="17">
        <v>9</v>
      </c>
      <c r="V18" s="15">
        <f t="shared" si="0"/>
        <v>40</v>
      </c>
      <c r="W18" s="15">
        <f t="shared" si="1"/>
        <v>0</v>
      </c>
      <c r="X18" s="15">
        <f t="shared" si="2"/>
        <v>20</v>
      </c>
      <c r="Y18" s="15">
        <f t="shared" si="3"/>
        <v>10</v>
      </c>
      <c r="Z18" s="15">
        <f t="shared" si="7"/>
        <v>70</v>
      </c>
      <c r="AA18" s="15">
        <f t="shared" si="4"/>
        <v>42</v>
      </c>
      <c r="AB18" s="15">
        <f t="shared" si="8"/>
        <v>5</v>
      </c>
      <c r="AC18" s="15">
        <f t="shared" si="9"/>
        <v>35</v>
      </c>
      <c r="AD18" s="15">
        <f t="shared" si="5"/>
        <v>82</v>
      </c>
      <c r="AE18" s="3" t="s">
        <v>41</v>
      </c>
      <c r="AF18" s="22" t="s">
        <v>76</v>
      </c>
    </row>
    <row r="19" spans="1:32" ht="312.75" thickBot="1" x14ac:dyDescent="0.25">
      <c r="A19" s="3">
        <v>4</v>
      </c>
      <c r="B19" s="3" t="s">
        <v>29</v>
      </c>
      <c r="C19" s="3" t="s">
        <v>32</v>
      </c>
      <c r="D19" s="21" t="s">
        <v>26</v>
      </c>
      <c r="E19" s="21" t="s">
        <v>27</v>
      </c>
      <c r="F19" s="3" t="s">
        <v>28</v>
      </c>
      <c r="G19" s="21" t="s">
        <v>44</v>
      </c>
      <c r="H19" s="3" t="s">
        <v>45</v>
      </c>
      <c r="I19" s="18">
        <v>27170675</v>
      </c>
      <c r="J19" s="3">
        <v>50</v>
      </c>
      <c r="K19" s="3">
        <v>250</v>
      </c>
      <c r="L19" s="18">
        <v>91330</v>
      </c>
      <c r="M19" s="18">
        <v>91330</v>
      </c>
      <c r="N19" s="19" t="s">
        <v>70</v>
      </c>
      <c r="O19" s="3" t="s">
        <v>33</v>
      </c>
      <c r="P19" s="15">
        <f t="shared" si="6"/>
        <v>100</v>
      </c>
      <c r="Q19" s="15">
        <v>1</v>
      </c>
      <c r="R19" s="15">
        <v>0</v>
      </c>
      <c r="S19" s="16">
        <v>0</v>
      </c>
      <c r="T19" s="15">
        <v>0</v>
      </c>
      <c r="U19" s="17">
        <v>6</v>
      </c>
      <c r="V19" s="15">
        <f t="shared" si="0"/>
        <v>0</v>
      </c>
      <c r="W19" s="15">
        <f t="shared" si="1"/>
        <v>0</v>
      </c>
      <c r="X19" s="15">
        <f t="shared" si="2"/>
        <v>0</v>
      </c>
      <c r="Y19" s="15">
        <f t="shared" si="3"/>
        <v>6.6666666666666661</v>
      </c>
      <c r="Z19" s="15">
        <f t="shared" si="7"/>
        <v>6.6666666666666661</v>
      </c>
      <c r="AA19" s="15">
        <f t="shared" si="4"/>
        <v>3.9999999999999996</v>
      </c>
      <c r="AB19" s="15">
        <f t="shared" si="8"/>
        <v>5</v>
      </c>
      <c r="AC19" s="15">
        <f t="shared" si="9"/>
        <v>35</v>
      </c>
      <c r="AD19" s="15">
        <f t="shared" si="5"/>
        <v>44</v>
      </c>
      <c r="AE19" s="3" t="s">
        <v>41</v>
      </c>
      <c r="AF19" s="12" t="s">
        <v>75</v>
      </c>
    </row>
    <row r="20" spans="1:32" s="9" customFormat="1" ht="300" x14ac:dyDescent="0.2">
      <c r="A20" s="3">
        <v>5</v>
      </c>
      <c r="B20" s="3" t="s">
        <v>30</v>
      </c>
      <c r="C20" s="3" t="s">
        <v>32</v>
      </c>
      <c r="D20" s="21" t="s">
        <v>26</v>
      </c>
      <c r="E20" s="21" t="s">
        <v>27</v>
      </c>
      <c r="F20" s="3" t="s">
        <v>28</v>
      </c>
      <c r="G20" s="21" t="s">
        <v>44</v>
      </c>
      <c r="H20" s="3" t="s">
        <v>45</v>
      </c>
      <c r="I20" s="18">
        <v>27170675</v>
      </c>
      <c r="J20" s="3">
        <v>50</v>
      </c>
      <c r="K20" s="3">
        <v>250</v>
      </c>
      <c r="L20" s="18">
        <v>91330</v>
      </c>
      <c r="M20" s="18">
        <v>91330</v>
      </c>
      <c r="N20" s="19" t="s">
        <v>70</v>
      </c>
      <c r="O20" s="3" t="s">
        <v>33</v>
      </c>
      <c r="P20" s="15">
        <f t="shared" si="6"/>
        <v>100</v>
      </c>
      <c r="Q20" s="15">
        <v>1</v>
      </c>
      <c r="R20" s="15">
        <v>0</v>
      </c>
      <c r="S20" s="16">
        <v>0</v>
      </c>
      <c r="T20" s="15">
        <v>0</v>
      </c>
      <c r="U20" s="17">
        <v>6</v>
      </c>
      <c r="V20" s="15">
        <f t="shared" si="0"/>
        <v>0</v>
      </c>
      <c r="W20" s="15">
        <f t="shared" si="1"/>
        <v>0</v>
      </c>
      <c r="X20" s="15">
        <f t="shared" si="2"/>
        <v>0</v>
      </c>
      <c r="Y20" s="15">
        <f t="shared" si="3"/>
        <v>6.6666666666666661</v>
      </c>
      <c r="Z20" s="15">
        <f t="shared" si="7"/>
        <v>6.6666666666666661</v>
      </c>
      <c r="AA20" s="15">
        <f t="shared" si="4"/>
        <v>3.9999999999999996</v>
      </c>
      <c r="AB20" s="15">
        <f t="shared" si="8"/>
        <v>5</v>
      </c>
      <c r="AC20" s="15">
        <f t="shared" si="9"/>
        <v>35</v>
      </c>
      <c r="AD20" s="15">
        <f t="shared" si="5"/>
        <v>44</v>
      </c>
      <c r="AE20" s="3" t="s">
        <v>41</v>
      </c>
      <c r="AF20" s="12" t="s">
        <v>69</v>
      </c>
    </row>
    <row r="21" spans="1:32" ht="300" x14ac:dyDescent="0.2">
      <c r="A21" s="3">
        <v>6</v>
      </c>
      <c r="B21" s="3" t="s">
        <v>31</v>
      </c>
      <c r="C21" s="3" t="s">
        <v>32</v>
      </c>
      <c r="D21" s="21" t="s">
        <v>26</v>
      </c>
      <c r="E21" s="21" t="s">
        <v>27</v>
      </c>
      <c r="F21" s="3" t="s">
        <v>28</v>
      </c>
      <c r="G21" s="21" t="s">
        <v>44</v>
      </c>
      <c r="H21" s="3" t="s">
        <v>45</v>
      </c>
      <c r="I21" s="18">
        <v>27170675</v>
      </c>
      <c r="J21" s="3">
        <v>50</v>
      </c>
      <c r="K21" s="3">
        <v>250</v>
      </c>
      <c r="L21" s="18">
        <v>91330</v>
      </c>
      <c r="M21" s="18">
        <v>91330</v>
      </c>
      <c r="N21" s="19" t="s">
        <v>70</v>
      </c>
      <c r="O21" s="3" t="s">
        <v>33</v>
      </c>
      <c r="P21" s="15">
        <f t="shared" si="6"/>
        <v>100</v>
      </c>
      <c r="Q21" s="15">
        <v>1</v>
      </c>
      <c r="R21" s="15">
        <v>0</v>
      </c>
      <c r="S21" s="16">
        <v>0</v>
      </c>
      <c r="T21" s="15">
        <v>0</v>
      </c>
      <c r="U21" s="17">
        <v>6</v>
      </c>
      <c r="V21" s="15">
        <f t="shared" si="0"/>
        <v>0</v>
      </c>
      <c r="W21" s="15">
        <f t="shared" si="1"/>
        <v>0</v>
      </c>
      <c r="X21" s="15">
        <f t="shared" si="2"/>
        <v>0</v>
      </c>
      <c r="Y21" s="15">
        <f t="shared" si="3"/>
        <v>6.6666666666666661</v>
      </c>
      <c r="Z21" s="15">
        <f t="shared" si="7"/>
        <v>6.6666666666666661</v>
      </c>
      <c r="AA21" s="15">
        <f t="shared" si="4"/>
        <v>3.9999999999999996</v>
      </c>
      <c r="AB21" s="15">
        <f t="shared" si="8"/>
        <v>5</v>
      </c>
      <c r="AC21" s="15">
        <f t="shared" si="9"/>
        <v>35</v>
      </c>
      <c r="AD21" s="15">
        <f t="shared" si="5"/>
        <v>44</v>
      </c>
      <c r="AE21" s="3" t="s">
        <v>41</v>
      </c>
      <c r="AF21" s="12" t="s">
        <v>69</v>
      </c>
    </row>
    <row r="22" spans="1:32" ht="84" x14ac:dyDescent="0.2">
      <c r="A22" s="3">
        <v>4</v>
      </c>
      <c r="B22" s="3" t="s">
        <v>29</v>
      </c>
      <c r="C22" s="3" t="s">
        <v>32</v>
      </c>
      <c r="D22" s="21" t="s">
        <v>26</v>
      </c>
      <c r="E22" s="21" t="s">
        <v>27</v>
      </c>
      <c r="F22" s="3" t="s">
        <v>28</v>
      </c>
      <c r="G22" s="21" t="s">
        <v>46</v>
      </c>
      <c r="H22" s="3" t="s">
        <v>47</v>
      </c>
      <c r="I22" s="18">
        <v>27170675</v>
      </c>
      <c r="J22" s="3">
        <v>50</v>
      </c>
      <c r="K22" s="3">
        <v>250</v>
      </c>
      <c r="L22" s="18">
        <v>91330</v>
      </c>
      <c r="M22" s="18">
        <v>91330</v>
      </c>
      <c r="N22" s="19" t="s">
        <v>70</v>
      </c>
      <c r="O22" s="3" t="s">
        <v>33</v>
      </c>
      <c r="P22" s="15">
        <f t="shared" si="6"/>
        <v>100</v>
      </c>
      <c r="Q22" s="15">
        <v>1</v>
      </c>
      <c r="R22" s="15">
        <v>9</v>
      </c>
      <c r="S22" s="16">
        <v>0</v>
      </c>
      <c r="T22" s="15">
        <v>9</v>
      </c>
      <c r="U22" s="17">
        <v>9</v>
      </c>
      <c r="V22" s="15">
        <f t="shared" si="0"/>
        <v>40</v>
      </c>
      <c r="W22" s="15">
        <f t="shared" si="1"/>
        <v>0</v>
      </c>
      <c r="X22" s="15">
        <f t="shared" si="2"/>
        <v>20</v>
      </c>
      <c r="Y22" s="15">
        <f t="shared" si="3"/>
        <v>10</v>
      </c>
      <c r="Z22" s="15">
        <f t="shared" si="7"/>
        <v>70</v>
      </c>
      <c r="AA22" s="15">
        <f t="shared" si="4"/>
        <v>42</v>
      </c>
      <c r="AB22" s="15">
        <f t="shared" si="8"/>
        <v>5</v>
      </c>
      <c r="AC22" s="15">
        <f t="shared" si="9"/>
        <v>35</v>
      </c>
      <c r="AD22" s="15">
        <f t="shared" si="5"/>
        <v>82</v>
      </c>
      <c r="AE22" s="3" t="s">
        <v>41</v>
      </c>
      <c r="AF22" s="12" t="s">
        <v>67</v>
      </c>
    </row>
    <row r="23" spans="1:32" ht="84" x14ac:dyDescent="0.2">
      <c r="A23" s="3">
        <v>5</v>
      </c>
      <c r="B23" s="3" t="s">
        <v>30</v>
      </c>
      <c r="C23" s="3" t="s">
        <v>32</v>
      </c>
      <c r="D23" s="21" t="s">
        <v>26</v>
      </c>
      <c r="E23" s="21" t="s">
        <v>27</v>
      </c>
      <c r="F23" s="3" t="s">
        <v>28</v>
      </c>
      <c r="G23" s="21" t="s">
        <v>46</v>
      </c>
      <c r="H23" s="3" t="s">
        <v>47</v>
      </c>
      <c r="I23" s="18">
        <v>27170675</v>
      </c>
      <c r="J23" s="3">
        <v>50</v>
      </c>
      <c r="K23" s="3">
        <v>250</v>
      </c>
      <c r="L23" s="18">
        <v>91330</v>
      </c>
      <c r="M23" s="18">
        <v>91330</v>
      </c>
      <c r="N23" s="19" t="s">
        <v>70</v>
      </c>
      <c r="O23" s="3" t="s">
        <v>33</v>
      </c>
      <c r="P23" s="15">
        <f t="shared" ref="P23" si="14">((L23/M23)*100)</f>
        <v>100</v>
      </c>
      <c r="Q23" s="15">
        <v>1</v>
      </c>
      <c r="R23" s="15">
        <v>9</v>
      </c>
      <c r="S23" s="16">
        <v>0</v>
      </c>
      <c r="T23" s="15">
        <v>9</v>
      </c>
      <c r="U23" s="17">
        <v>9</v>
      </c>
      <c r="V23" s="15">
        <f t="shared" si="0"/>
        <v>40</v>
      </c>
      <c r="W23" s="15">
        <f t="shared" si="1"/>
        <v>0</v>
      </c>
      <c r="X23" s="15">
        <f t="shared" si="2"/>
        <v>20</v>
      </c>
      <c r="Y23" s="15">
        <f t="shared" si="3"/>
        <v>10</v>
      </c>
      <c r="Z23" s="15">
        <f t="shared" si="7"/>
        <v>70</v>
      </c>
      <c r="AA23" s="15">
        <f t="shared" si="4"/>
        <v>42</v>
      </c>
      <c r="AB23" s="15">
        <f t="shared" si="8"/>
        <v>5</v>
      </c>
      <c r="AC23" s="15">
        <f t="shared" si="9"/>
        <v>35</v>
      </c>
      <c r="AD23" s="15">
        <f t="shared" si="5"/>
        <v>82</v>
      </c>
      <c r="AE23" s="3" t="s">
        <v>41</v>
      </c>
      <c r="AF23" s="12" t="s">
        <v>67</v>
      </c>
    </row>
    <row r="24" spans="1:32" ht="84" x14ac:dyDescent="0.2">
      <c r="A24" s="3">
        <v>6</v>
      </c>
      <c r="B24" s="3" t="s">
        <v>31</v>
      </c>
      <c r="C24" s="3" t="s">
        <v>32</v>
      </c>
      <c r="D24" s="21" t="s">
        <v>26</v>
      </c>
      <c r="E24" s="21" t="s">
        <v>27</v>
      </c>
      <c r="F24" s="3" t="s">
        <v>28</v>
      </c>
      <c r="G24" s="21" t="s">
        <v>46</v>
      </c>
      <c r="H24" s="3" t="s">
        <v>47</v>
      </c>
      <c r="I24" s="18">
        <v>27170675</v>
      </c>
      <c r="J24" s="3">
        <v>50</v>
      </c>
      <c r="K24" s="3">
        <v>250</v>
      </c>
      <c r="L24" s="18">
        <v>91330</v>
      </c>
      <c r="M24" s="18">
        <v>91330</v>
      </c>
      <c r="N24" s="19" t="s">
        <v>70</v>
      </c>
      <c r="O24" s="3" t="s">
        <v>33</v>
      </c>
      <c r="P24" s="15">
        <f t="shared" ref="P24" si="15">((L24/M24)*100)</f>
        <v>100</v>
      </c>
      <c r="Q24" s="15">
        <v>1</v>
      </c>
      <c r="R24" s="15">
        <v>9</v>
      </c>
      <c r="S24" s="16">
        <v>0</v>
      </c>
      <c r="T24" s="15">
        <v>9</v>
      </c>
      <c r="U24" s="17">
        <v>9</v>
      </c>
      <c r="V24" s="15">
        <f t="shared" si="0"/>
        <v>40</v>
      </c>
      <c r="W24" s="15">
        <f t="shared" si="1"/>
        <v>0</v>
      </c>
      <c r="X24" s="15">
        <f t="shared" si="2"/>
        <v>20</v>
      </c>
      <c r="Y24" s="15">
        <f t="shared" si="3"/>
        <v>10</v>
      </c>
      <c r="Z24" s="15">
        <f t="shared" si="7"/>
        <v>70</v>
      </c>
      <c r="AA24" s="15">
        <f t="shared" si="4"/>
        <v>42</v>
      </c>
      <c r="AB24" s="15">
        <f t="shared" si="8"/>
        <v>5</v>
      </c>
      <c r="AC24" s="15">
        <f t="shared" si="9"/>
        <v>35</v>
      </c>
      <c r="AD24" s="15">
        <f t="shared" si="5"/>
        <v>82</v>
      </c>
      <c r="AE24" s="3" t="s">
        <v>41</v>
      </c>
      <c r="AF24" s="12" t="s">
        <v>67</v>
      </c>
    </row>
    <row r="25" spans="1:32" ht="48" x14ac:dyDescent="0.2">
      <c r="A25" s="3">
        <v>1</v>
      </c>
      <c r="B25" s="3" t="s">
        <v>29</v>
      </c>
      <c r="C25" s="3" t="s">
        <v>32</v>
      </c>
      <c r="D25" s="21" t="s">
        <v>36</v>
      </c>
      <c r="E25" s="21" t="s">
        <v>78</v>
      </c>
      <c r="F25" s="3" t="s">
        <v>28</v>
      </c>
      <c r="G25" s="21" t="s">
        <v>48</v>
      </c>
      <c r="H25" s="3" t="s">
        <v>49</v>
      </c>
      <c r="I25" s="18">
        <v>41800535</v>
      </c>
      <c r="J25" s="3">
        <v>100</v>
      </c>
      <c r="K25" s="3">
        <v>500</v>
      </c>
      <c r="L25" s="18">
        <v>70253</v>
      </c>
      <c r="M25" s="18">
        <v>70253</v>
      </c>
      <c r="N25" s="19" t="s">
        <v>70</v>
      </c>
      <c r="O25" s="3" t="s">
        <v>33</v>
      </c>
      <c r="P25" s="15">
        <f>((L25/M25)*100)</f>
        <v>100</v>
      </c>
      <c r="Q25" s="15">
        <v>1</v>
      </c>
      <c r="R25" s="15">
        <v>9</v>
      </c>
      <c r="S25" s="16">
        <v>9</v>
      </c>
      <c r="T25" s="15">
        <v>5</v>
      </c>
      <c r="U25" s="17">
        <v>9</v>
      </c>
      <c r="V25" s="15">
        <f t="shared" si="0"/>
        <v>40</v>
      </c>
      <c r="W25" s="15">
        <f t="shared" si="1"/>
        <v>30</v>
      </c>
      <c r="X25" s="15">
        <f t="shared" si="2"/>
        <v>11.111111111111112</v>
      </c>
      <c r="Y25" s="15">
        <f t="shared" si="3"/>
        <v>10</v>
      </c>
      <c r="Z25" s="15">
        <f t="shared" si="7"/>
        <v>91.111111111111114</v>
      </c>
      <c r="AA25" s="15">
        <f t="shared" si="4"/>
        <v>54.666666666666664</v>
      </c>
      <c r="AB25" s="15">
        <f t="shared" si="8"/>
        <v>5</v>
      </c>
      <c r="AC25" s="15">
        <f t="shared" si="9"/>
        <v>35</v>
      </c>
      <c r="AD25" s="15">
        <f t="shared" si="5"/>
        <v>94.666666666666657</v>
      </c>
      <c r="AE25" s="3" t="s">
        <v>33</v>
      </c>
      <c r="AF25" s="12" t="s">
        <v>58</v>
      </c>
    </row>
    <row r="26" spans="1:32" s="10" customFormat="1" ht="48.75" thickBot="1" x14ac:dyDescent="0.25">
      <c r="A26" s="3">
        <v>2</v>
      </c>
      <c r="B26" s="3" t="s">
        <v>30</v>
      </c>
      <c r="C26" s="3" t="s">
        <v>32</v>
      </c>
      <c r="D26" s="21" t="s">
        <v>36</v>
      </c>
      <c r="E26" s="21" t="s">
        <v>78</v>
      </c>
      <c r="F26" s="3" t="s">
        <v>28</v>
      </c>
      <c r="G26" s="21" t="s">
        <v>48</v>
      </c>
      <c r="H26" s="3" t="s">
        <v>49</v>
      </c>
      <c r="I26" s="18">
        <v>41800535</v>
      </c>
      <c r="J26" s="3">
        <v>100</v>
      </c>
      <c r="K26" s="3">
        <v>500</v>
      </c>
      <c r="L26" s="18">
        <v>70253</v>
      </c>
      <c r="M26" s="18">
        <v>70253</v>
      </c>
      <c r="N26" s="19" t="s">
        <v>70</v>
      </c>
      <c r="O26" s="3" t="s">
        <v>33</v>
      </c>
      <c r="P26" s="15">
        <f>((L26/M25)*100)</f>
        <v>100</v>
      </c>
      <c r="Q26" s="15">
        <v>1</v>
      </c>
      <c r="R26" s="15">
        <v>9</v>
      </c>
      <c r="S26" s="16">
        <v>9</v>
      </c>
      <c r="T26" s="15">
        <v>5</v>
      </c>
      <c r="U26" s="17">
        <v>9</v>
      </c>
      <c r="V26" s="15">
        <f t="shared" si="0"/>
        <v>40</v>
      </c>
      <c r="W26" s="15">
        <f t="shared" si="1"/>
        <v>30</v>
      </c>
      <c r="X26" s="15">
        <f t="shared" si="2"/>
        <v>11.111111111111112</v>
      </c>
      <c r="Y26" s="15">
        <f t="shared" si="3"/>
        <v>10</v>
      </c>
      <c r="Z26" s="15">
        <f t="shared" si="7"/>
        <v>91.111111111111114</v>
      </c>
      <c r="AA26" s="15">
        <f t="shared" si="4"/>
        <v>54.666666666666664</v>
      </c>
      <c r="AB26" s="15">
        <f t="shared" si="8"/>
        <v>5</v>
      </c>
      <c r="AC26" s="15">
        <f t="shared" si="9"/>
        <v>35</v>
      </c>
      <c r="AD26" s="15">
        <f t="shared" si="5"/>
        <v>94.666666666666657</v>
      </c>
      <c r="AE26" s="3" t="s">
        <v>33</v>
      </c>
      <c r="AF26" s="12" t="s">
        <v>58</v>
      </c>
    </row>
    <row r="27" spans="1:32" ht="48" x14ac:dyDescent="0.2">
      <c r="A27" s="3">
        <v>3</v>
      </c>
      <c r="B27" s="3" t="s">
        <v>31</v>
      </c>
      <c r="C27" s="3" t="s">
        <v>32</v>
      </c>
      <c r="D27" s="21" t="s">
        <v>36</v>
      </c>
      <c r="E27" s="21" t="s">
        <v>78</v>
      </c>
      <c r="F27" s="3" t="s">
        <v>28</v>
      </c>
      <c r="G27" s="21" t="s">
        <v>48</v>
      </c>
      <c r="H27" s="3" t="s">
        <v>49</v>
      </c>
      <c r="I27" s="18">
        <v>41800535</v>
      </c>
      <c r="J27" s="3">
        <v>100</v>
      </c>
      <c r="K27" s="3">
        <v>500</v>
      </c>
      <c r="L27" s="18">
        <v>70253</v>
      </c>
      <c r="M27" s="18">
        <v>70253</v>
      </c>
      <c r="N27" s="19" t="s">
        <v>70</v>
      </c>
      <c r="O27" s="3" t="s">
        <v>33</v>
      </c>
      <c r="P27" s="15">
        <f t="shared" ref="P27" si="16">((L27/M27)*100)</f>
        <v>100</v>
      </c>
      <c r="Q27" s="15">
        <v>1</v>
      </c>
      <c r="R27" s="15">
        <v>9</v>
      </c>
      <c r="S27" s="16">
        <v>9</v>
      </c>
      <c r="T27" s="15">
        <v>5</v>
      </c>
      <c r="U27" s="17">
        <v>9</v>
      </c>
      <c r="V27" s="15">
        <f t="shared" si="0"/>
        <v>40</v>
      </c>
      <c r="W27" s="15">
        <f t="shared" si="1"/>
        <v>30</v>
      </c>
      <c r="X27" s="15">
        <f t="shared" si="2"/>
        <v>11.111111111111112</v>
      </c>
      <c r="Y27" s="15">
        <f t="shared" si="3"/>
        <v>10</v>
      </c>
      <c r="Z27" s="15">
        <f t="shared" si="7"/>
        <v>91.111111111111114</v>
      </c>
      <c r="AA27" s="15">
        <f t="shared" si="4"/>
        <v>54.666666666666664</v>
      </c>
      <c r="AB27" s="15">
        <f t="shared" si="8"/>
        <v>5</v>
      </c>
      <c r="AC27" s="15">
        <f t="shared" si="9"/>
        <v>35</v>
      </c>
      <c r="AD27" s="15">
        <f t="shared" si="5"/>
        <v>94.666666666666657</v>
      </c>
      <c r="AE27" s="3" t="s">
        <v>33</v>
      </c>
      <c r="AF27" s="12" t="s">
        <v>58</v>
      </c>
    </row>
    <row r="28" spans="1:32" ht="228" x14ac:dyDescent="0.2">
      <c r="A28" s="3">
        <v>1</v>
      </c>
      <c r="B28" s="3" t="s">
        <v>29</v>
      </c>
      <c r="C28" s="3" t="s">
        <v>32</v>
      </c>
      <c r="D28" s="21" t="s">
        <v>36</v>
      </c>
      <c r="E28" s="21" t="s">
        <v>78</v>
      </c>
      <c r="F28" s="3" t="s">
        <v>28</v>
      </c>
      <c r="G28" s="21" t="s">
        <v>50</v>
      </c>
      <c r="H28" s="3" t="s">
        <v>51</v>
      </c>
      <c r="I28" s="18">
        <v>41800535</v>
      </c>
      <c r="J28" s="3">
        <v>100</v>
      </c>
      <c r="K28" s="3">
        <v>500</v>
      </c>
      <c r="L28" s="18">
        <v>70253</v>
      </c>
      <c r="M28" s="18">
        <v>70253</v>
      </c>
      <c r="N28" s="19" t="s">
        <v>70</v>
      </c>
      <c r="O28" s="3" t="s">
        <v>33</v>
      </c>
      <c r="P28" s="15">
        <f t="shared" si="6"/>
        <v>100</v>
      </c>
      <c r="Q28" s="15">
        <v>1</v>
      </c>
      <c r="R28" s="15">
        <v>7</v>
      </c>
      <c r="S28" s="16">
        <v>0</v>
      </c>
      <c r="T28" s="15">
        <v>5</v>
      </c>
      <c r="U28" s="17">
        <v>5</v>
      </c>
      <c r="V28" s="15">
        <f t="shared" si="0"/>
        <v>31.111111111111114</v>
      </c>
      <c r="W28" s="15">
        <f t="shared" si="1"/>
        <v>0</v>
      </c>
      <c r="X28" s="15">
        <f t="shared" si="2"/>
        <v>11.111111111111112</v>
      </c>
      <c r="Y28" s="15">
        <f t="shared" si="3"/>
        <v>5.5555555555555562</v>
      </c>
      <c r="Z28" s="15">
        <f t="shared" si="7"/>
        <v>47.777777777777786</v>
      </c>
      <c r="AA28" s="15">
        <f t="shared" si="4"/>
        <v>28.666666666666671</v>
      </c>
      <c r="AB28" s="15">
        <f t="shared" si="8"/>
        <v>5</v>
      </c>
      <c r="AC28" s="15">
        <f t="shared" si="9"/>
        <v>35</v>
      </c>
      <c r="AD28" s="15">
        <f t="shared" si="5"/>
        <v>68.666666666666671</v>
      </c>
      <c r="AE28" s="3" t="s">
        <v>41</v>
      </c>
      <c r="AF28" s="12" t="s">
        <v>60</v>
      </c>
    </row>
    <row r="29" spans="1:32" ht="228" x14ac:dyDescent="0.2">
      <c r="A29" s="3">
        <v>2</v>
      </c>
      <c r="B29" s="3" t="s">
        <v>30</v>
      </c>
      <c r="C29" s="3" t="s">
        <v>32</v>
      </c>
      <c r="D29" s="21" t="s">
        <v>36</v>
      </c>
      <c r="E29" s="21" t="s">
        <v>78</v>
      </c>
      <c r="F29" s="3" t="s">
        <v>28</v>
      </c>
      <c r="G29" s="21" t="s">
        <v>50</v>
      </c>
      <c r="H29" s="3" t="s">
        <v>51</v>
      </c>
      <c r="I29" s="18">
        <v>41800535</v>
      </c>
      <c r="J29" s="3">
        <v>100</v>
      </c>
      <c r="K29" s="3">
        <v>500</v>
      </c>
      <c r="L29" s="18">
        <v>70253</v>
      </c>
      <c r="M29" s="18">
        <v>70253</v>
      </c>
      <c r="N29" s="19" t="s">
        <v>70</v>
      </c>
      <c r="O29" s="3" t="s">
        <v>33</v>
      </c>
      <c r="P29" s="15">
        <f t="shared" ref="P29" si="17">((L29/M29)*100)</f>
        <v>100</v>
      </c>
      <c r="Q29" s="15">
        <v>1</v>
      </c>
      <c r="R29" s="15">
        <v>7</v>
      </c>
      <c r="S29" s="16">
        <v>0</v>
      </c>
      <c r="T29" s="15">
        <v>5</v>
      </c>
      <c r="U29" s="17">
        <v>5</v>
      </c>
      <c r="V29" s="15">
        <f t="shared" si="0"/>
        <v>31.111111111111114</v>
      </c>
      <c r="W29" s="15">
        <f t="shared" si="1"/>
        <v>0</v>
      </c>
      <c r="X29" s="15">
        <f t="shared" si="2"/>
        <v>11.111111111111112</v>
      </c>
      <c r="Y29" s="15">
        <f t="shared" si="3"/>
        <v>5.5555555555555562</v>
      </c>
      <c r="Z29" s="15">
        <f t="shared" si="7"/>
        <v>47.777777777777786</v>
      </c>
      <c r="AA29" s="15">
        <f t="shared" si="4"/>
        <v>28.666666666666671</v>
      </c>
      <c r="AB29" s="15">
        <f t="shared" si="8"/>
        <v>5</v>
      </c>
      <c r="AC29" s="15">
        <f t="shared" si="9"/>
        <v>35</v>
      </c>
      <c r="AD29" s="15">
        <f t="shared" si="5"/>
        <v>68.666666666666671</v>
      </c>
      <c r="AE29" s="3" t="s">
        <v>41</v>
      </c>
      <c r="AF29" s="12" t="s">
        <v>60</v>
      </c>
    </row>
    <row r="30" spans="1:32" ht="228" x14ac:dyDescent="0.2">
      <c r="A30" s="3">
        <v>3</v>
      </c>
      <c r="B30" s="3" t="s">
        <v>31</v>
      </c>
      <c r="C30" s="3" t="s">
        <v>32</v>
      </c>
      <c r="D30" s="21" t="s">
        <v>36</v>
      </c>
      <c r="E30" s="21" t="s">
        <v>78</v>
      </c>
      <c r="F30" s="3" t="s">
        <v>28</v>
      </c>
      <c r="G30" s="21" t="s">
        <v>50</v>
      </c>
      <c r="H30" s="3" t="s">
        <v>51</v>
      </c>
      <c r="I30" s="18">
        <v>41800535</v>
      </c>
      <c r="J30" s="3">
        <v>100</v>
      </c>
      <c r="K30" s="3">
        <v>500</v>
      </c>
      <c r="L30" s="18">
        <v>70253</v>
      </c>
      <c r="M30" s="18">
        <v>70253</v>
      </c>
      <c r="N30" s="19" t="s">
        <v>70</v>
      </c>
      <c r="O30" s="3" t="s">
        <v>33</v>
      </c>
      <c r="P30" s="15">
        <f t="shared" si="6"/>
        <v>100</v>
      </c>
      <c r="Q30" s="15">
        <v>1</v>
      </c>
      <c r="R30" s="15">
        <v>7</v>
      </c>
      <c r="S30" s="16">
        <v>0</v>
      </c>
      <c r="T30" s="15">
        <v>5</v>
      </c>
      <c r="U30" s="17">
        <v>5</v>
      </c>
      <c r="V30" s="15">
        <f t="shared" si="0"/>
        <v>31.111111111111114</v>
      </c>
      <c r="W30" s="15">
        <f t="shared" si="1"/>
        <v>0</v>
      </c>
      <c r="X30" s="15">
        <f t="shared" si="2"/>
        <v>11.111111111111112</v>
      </c>
      <c r="Y30" s="15">
        <f t="shared" si="3"/>
        <v>5.5555555555555562</v>
      </c>
      <c r="Z30" s="15">
        <f t="shared" si="7"/>
        <v>47.777777777777786</v>
      </c>
      <c r="AA30" s="15">
        <f t="shared" si="4"/>
        <v>28.666666666666671</v>
      </c>
      <c r="AB30" s="15">
        <f t="shared" si="8"/>
        <v>5</v>
      </c>
      <c r="AC30" s="15">
        <f t="shared" si="9"/>
        <v>35</v>
      </c>
      <c r="AD30" s="15">
        <f t="shared" si="5"/>
        <v>68.666666666666671</v>
      </c>
      <c r="AE30" s="3" t="s">
        <v>41</v>
      </c>
      <c r="AF30" s="12" t="s">
        <v>60</v>
      </c>
    </row>
    <row r="31" spans="1:32" ht="192" x14ac:dyDescent="0.2">
      <c r="A31" s="3">
        <v>4</v>
      </c>
      <c r="B31" s="3" t="s">
        <v>29</v>
      </c>
      <c r="C31" s="3" t="s">
        <v>32</v>
      </c>
      <c r="D31" s="21" t="s">
        <v>26</v>
      </c>
      <c r="E31" s="21" t="s">
        <v>27</v>
      </c>
      <c r="F31" s="3" t="s">
        <v>28</v>
      </c>
      <c r="G31" s="21" t="s">
        <v>50</v>
      </c>
      <c r="H31" s="3" t="s">
        <v>51</v>
      </c>
      <c r="I31" s="18">
        <v>27170675</v>
      </c>
      <c r="J31" s="3">
        <v>50</v>
      </c>
      <c r="K31" s="3">
        <v>250</v>
      </c>
      <c r="L31" s="18">
        <v>91330</v>
      </c>
      <c r="M31" s="18">
        <v>91330</v>
      </c>
      <c r="N31" s="19" t="s">
        <v>70</v>
      </c>
      <c r="O31" s="3" t="s">
        <v>33</v>
      </c>
      <c r="P31" s="15">
        <f t="shared" si="6"/>
        <v>100</v>
      </c>
      <c r="Q31" s="15">
        <v>1</v>
      </c>
      <c r="R31" s="15">
        <v>7</v>
      </c>
      <c r="S31" s="16">
        <v>0</v>
      </c>
      <c r="T31" s="15">
        <v>9</v>
      </c>
      <c r="U31" s="17">
        <v>5</v>
      </c>
      <c r="V31" s="15">
        <f t="shared" si="0"/>
        <v>31.111111111111114</v>
      </c>
      <c r="W31" s="15">
        <f t="shared" si="1"/>
        <v>0</v>
      </c>
      <c r="X31" s="15">
        <f t="shared" si="2"/>
        <v>20</v>
      </c>
      <c r="Y31" s="15">
        <f t="shared" si="3"/>
        <v>5.5555555555555562</v>
      </c>
      <c r="Z31" s="15">
        <f t="shared" si="7"/>
        <v>56.666666666666671</v>
      </c>
      <c r="AA31" s="15">
        <f t="shared" si="4"/>
        <v>34</v>
      </c>
      <c r="AB31" s="15">
        <f t="shared" si="8"/>
        <v>5</v>
      </c>
      <c r="AC31" s="15">
        <f t="shared" si="9"/>
        <v>35</v>
      </c>
      <c r="AD31" s="15">
        <f t="shared" si="5"/>
        <v>74</v>
      </c>
      <c r="AE31" s="3" t="s">
        <v>41</v>
      </c>
      <c r="AF31" s="12" t="s">
        <v>77</v>
      </c>
    </row>
    <row r="32" spans="1:32" ht="192" x14ac:dyDescent="0.2">
      <c r="A32" s="3">
        <v>5</v>
      </c>
      <c r="B32" s="3" t="s">
        <v>30</v>
      </c>
      <c r="C32" s="3" t="s">
        <v>32</v>
      </c>
      <c r="D32" s="21" t="s">
        <v>26</v>
      </c>
      <c r="E32" s="21" t="s">
        <v>27</v>
      </c>
      <c r="F32" s="3" t="s">
        <v>28</v>
      </c>
      <c r="G32" s="21" t="s">
        <v>50</v>
      </c>
      <c r="H32" s="3" t="s">
        <v>51</v>
      </c>
      <c r="I32" s="18">
        <v>27170675</v>
      </c>
      <c r="J32" s="3">
        <v>50</v>
      </c>
      <c r="K32" s="3">
        <v>250</v>
      </c>
      <c r="L32" s="18">
        <v>91330</v>
      </c>
      <c r="M32" s="18">
        <v>91330</v>
      </c>
      <c r="N32" s="19" t="s">
        <v>70</v>
      </c>
      <c r="O32" s="3" t="s">
        <v>33</v>
      </c>
      <c r="P32" s="15">
        <f t="shared" si="6"/>
        <v>100</v>
      </c>
      <c r="Q32" s="15">
        <v>1</v>
      </c>
      <c r="R32" s="15">
        <v>7</v>
      </c>
      <c r="S32" s="16">
        <v>0</v>
      </c>
      <c r="T32" s="15">
        <v>9</v>
      </c>
      <c r="U32" s="17">
        <v>5</v>
      </c>
      <c r="V32" s="15">
        <f t="shared" si="0"/>
        <v>31.111111111111114</v>
      </c>
      <c r="W32" s="15">
        <f t="shared" si="1"/>
        <v>0</v>
      </c>
      <c r="X32" s="15">
        <f t="shared" si="2"/>
        <v>20</v>
      </c>
      <c r="Y32" s="15">
        <f t="shared" si="3"/>
        <v>5.5555555555555562</v>
      </c>
      <c r="Z32" s="15">
        <f t="shared" si="7"/>
        <v>56.666666666666671</v>
      </c>
      <c r="AA32" s="15">
        <f t="shared" si="4"/>
        <v>34</v>
      </c>
      <c r="AB32" s="15">
        <f t="shared" si="8"/>
        <v>5</v>
      </c>
      <c r="AC32" s="15">
        <f t="shared" si="9"/>
        <v>35</v>
      </c>
      <c r="AD32" s="15">
        <f t="shared" si="5"/>
        <v>74</v>
      </c>
      <c r="AE32" s="3" t="s">
        <v>41</v>
      </c>
      <c r="AF32" s="12" t="s">
        <v>77</v>
      </c>
    </row>
    <row r="33" spans="1:32" ht="192" x14ac:dyDescent="0.2">
      <c r="A33" s="3">
        <v>6</v>
      </c>
      <c r="B33" s="3" t="s">
        <v>31</v>
      </c>
      <c r="C33" s="3" t="s">
        <v>32</v>
      </c>
      <c r="D33" s="21" t="s">
        <v>26</v>
      </c>
      <c r="E33" s="21" t="s">
        <v>27</v>
      </c>
      <c r="F33" s="3" t="s">
        <v>28</v>
      </c>
      <c r="G33" s="21" t="s">
        <v>50</v>
      </c>
      <c r="H33" s="3" t="s">
        <v>51</v>
      </c>
      <c r="I33" s="18">
        <v>27170675</v>
      </c>
      <c r="J33" s="3">
        <v>50</v>
      </c>
      <c r="K33" s="3">
        <v>250</v>
      </c>
      <c r="L33" s="18">
        <v>91330</v>
      </c>
      <c r="M33" s="18">
        <v>91330</v>
      </c>
      <c r="N33" s="19" t="s">
        <v>70</v>
      </c>
      <c r="O33" s="3" t="s">
        <v>33</v>
      </c>
      <c r="P33" s="15">
        <f t="shared" si="6"/>
        <v>100</v>
      </c>
      <c r="Q33" s="15">
        <v>1</v>
      </c>
      <c r="R33" s="15">
        <v>7</v>
      </c>
      <c r="S33" s="16">
        <v>0</v>
      </c>
      <c r="T33" s="15">
        <v>9</v>
      </c>
      <c r="U33" s="17">
        <v>5</v>
      </c>
      <c r="V33" s="15">
        <f t="shared" si="0"/>
        <v>31.111111111111114</v>
      </c>
      <c r="W33" s="15">
        <f t="shared" si="1"/>
        <v>0</v>
      </c>
      <c r="X33" s="15">
        <f t="shared" si="2"/>
        <v>20</v>
      </c>
      <c r="Y33" s="15">
        <f t="shared" si="3"/>
        <v>5.5555555555555562</v>
      </c>
      <c r="Z33" s="15">
        <f t="shared" si="7"/>
        <v>56.666666666666671</v>
      </c>
      <c r="AA33" s="15">
        <f t="shared" si="4"/>
        <v>34</v>
      </c>
      <c r="AB33" s="15">
        <f t="shared" si="8"/>
        <v>5</v>
      </c>
      <c r="AC33" s="15">
        <f t="shared" si="9"/>
        <v>35</v>
      </c>
      <c r="AD33" s="15">
        <f t="shared" si="5"/>
        <v>74</v>
      </c>
      <c r="AE33" s="3" t="s">
        <v>41</v>
      </c>
      <c r="AF33" s="12" t="s">
        <v>77</v>
      </c>
    </row>
    <row r="34" spans="1:32" ht="24" x14ac:dyDescent="0.2">
      <c r="A34" s="3">
        <v>4</v>
      </c>
      <c r="B34" s="3" t="s">
        <v>29</v>
      </c>
      <c r="C34" s="3" t="s">
        <v>32</v>
      </c>
      <c r="D34" s="21" t="s">
        <v>26</v>
      </c>
      <c r="E34" s="21" t="s">
        <v>27</v>
      </c>
      <c r="F34" s="3" t="s">
        <v>28</v>
      </c>
      <c r="G34" s="21" t="s">
        <v>52</v>
      </c>
      <c r="H34" s="3" t="s">
        <v>53</v>
      </c>
      <c r="I34" s="18">
        <v>27170675</v>
      </c>
      <c r="J34" s="3">
        <v>50</v>
      </c>
      <c r="K34" s="3">
        <v>250</v>
      </c>
      <c r="L34" s="18">
        <v>91330</v>
      </c>
      <c r="M34" s="18">
        <v>91330</v>
      </c>
      <c r="N34" s="19" t="s">
        <v>70</v>
      </c>
      <c r="O34" s="3" t="s">
        <v>33</v>
      </c>
      <c r="P34" s="15">
        <f t="shared" si="6"/>
        <v>100</v>
      </c>
      <c r="Q34" s="15">
        <v>1</v>
      </c>
      <c r="R34" s="15">
        <v>9</v>
      </c>
      <c r="S34" s="16">
        <v>9</v>
      </c>
      <c r="T34" s="15">
        <v>9</v>
      </c>
      <c r="U34" s="17">
        <v>9</v>
      </c>
      <c r="V34" s="15">
        <f t="shared" ref="V34:V42" si="18">((R34/9*100)*0.4)</f>
        <v>40</v>
      </c>
      <c r="W34" s="15">
        <f t="shared" ref="W34:W42" si="19">((S34/9*100)*0.3)</f>
        <v>30</v>
      </c>
      <c r="X34" s="15">
        <f t="shared" ref="X34:X42" si="20">((T34/9*100)*0.2)</f>
        <v>20</v>
      </c>
      <c r="Y34" s="15">
        <f t="shared" ref="Y34:Y42" si="21">((U34/9*100)*0.1)</f>
        <v>10</v>
      </c>
      <c r="Z34" s="15">
        <f t="shared" si="7"/>
        <v>100</v>
      </c>
      <c r="AA34" s="15">
        <f t="shared" si="4"/>
        <v>60</v>
      </c>
      <c r="AB34" s="15">
        <f t="shared" si="8"/>
        <v>5</v>
      </c>
      <c r="AC34" s="15">
        <f t="shared" si="9"/>
        <v>35</v>
      </c>
      <c r="AD34" s="15">
        <f t="shared" si="5"/>
        <v>100</v>
      </c>
      <c r="AE34" s="3" t="s">
        <v>33</v>
      </c>
      <c r="AF34" s="19" t="s">
        <v>70</v>
      </c>
    </row>
    <row r="35" spans="1:32" s="10" customFormat="1" ht="24.75" thickBot="1" x14ac:dyDescent="0.25">
      <c r="A35" s="3">
        <v>5</v>
      </c>
      <c r="B35" s="3" t="s">
        <v>30</v>
      </c>
      <c r="C35" s="3" t="s">
        <v>32</v>
      </c>
      <c r="D35" s="21" t="s">
        <v>26</v>
      </c>
      <c r="E35" s="21" t="s">
        <v>27</v>
      </c>
      <c r="F35" s="3" t="s">
        <v>28</v>
      </c>
      <c r="G35" s="21" t="s">
        <v>52</v>
      </c>
      <c r="H35" s="3" t="s">
        <v>53</v>
      </c>
      <c r="I35" s="18">
        <v>27170675</v>
      </c>
      <c r="J35" s="3">
        <v>50</v>
      </c>
      <c r="K35" s="3">
        <v>250</v>
      </c>
      <c r="L35" s="18">
        <v>91330</v>
      </c>
      <c r="M35" s="18">
        <v>91330</v>
      </c>
      <c r="N35" s="19" t="s">
        <v>70</v>
      </c>
      <c r="O35" s="3" t="s">
        <v>33</v>
      </c>
      <c r="P35" s="15">
        <f t="shared" si="6"/>
        <v>100</v>
      </c>
      <c r="Q35" s="15">
        <v>1</v>
      </c>
      <c r="R35" s="15">
        <v>9</v>
      </c>
      <c r="S35" s="16">
        <v>9</v>
      </c>
      <c r="T35" s="15">
        <v>9</v>
      </c>
      <c r="U35" s="17">
        <v>9</v>
      </c>
      <c r="V35" s="15">
        <f t="shared" si="18"/>
        <v>40</v>
      </c>
      <c r="W35" s="15">
        <f t="shared" si="19"/>
        <v>30</v>
      </c>
      <c r="X35" s="15">
        <f t="shared" si="20"/>
        <v>20</v>
      </c>
      <c r="Y35" s="15">
        <f t="shared" si="21"/>
        <v>10</v>
      </c>
      <c r="Z35" s="15">
        <f t="shared" si="7"/>
        <v>100</v>
      </c>
      <c r="AA35" s="15">
        <f t="shared" si="4"/>
        <v>60</v>
      </c>
      <c r="AB35" s="15">
        <f t="shared" si="8"/>
        <v>5</v>
      </c>
      <c r="AC35" s="15">
        <f t="shared" si="9"/>
        <v>35</v>
      </c>
      <c r="AD35" s="15">
        <f t="shared" si="5"/>
        <v>100</v>
      </c>
      <c r="AE35" s="3" t="s">
        <v>33</v>
      </c>
      <c r="AF35" s="19" t="s">
        <v>70</v>
      </c>
    </row>
    <row r="36" spans="1:32" ht="24" x14ac:dyDescent="0.2">
      <c r="A36" s="3">
        <v>6</v>
      </c>
      <c r="B36" s="3" t="s">
        <v>31</v>
      </c>
      <c r="C36" s="3" t="s">
        <v>32</v>
      </c>
      <c r="D36" s="21" t="s">
        <v>26</v>
      </c>
      <c r="E36" s="21" t="s">
        <v>27</v>
      </c>
      <c r="F36" s="3" t="s">
        <v>28</v>
      </c>
      <c r="G36" s="21" t="s">
        <v>52</v>
      </c>
      <c r="H36" s="3" t="s">
        <v>53</v>
      </c>
      <c r="I36" s="18">
        <v>27170675</v>
      </c>
      <c r="J36" s="3">
        <v>50</v>
      </c>
      <c r="K36" s="3">
        <v>250</v>
      </c>
      <c r="L36" s="18">
        <v>91330</v>
      </c>
      <c r="M36" s="18">
        <v>91330</v>
      </c>
      <c r="N36" s="19" t="s">
        <v>70</v>
      </c>
      <c r="O36" s="3" t="s">
        <v>33</v>
      </c>
      <c r="P36" s="15">
        <f t="shared" si="6"/>
        <v>100</v>
      </c>
      <c r="Q36" s="15">
        <v>1</v>
      </c>
      <c r="R36" s="15">
        <v>9</v>
      </c>
      <c r="S36" s="16">
        <v>9</v>
      </c>
      <c r="T36" s="15">
        <v>9</v>
      </c>
      <c r="U36" s="17">
        <v>9</v>
      </c>
      <c r="V36" s="15">
        <f t="shared" si="18"/>
        <v>40</v>
      </c>
      <c r="W36" s="15">
        <f t="shared" si="19"/>
        <v>30</v>
      </c>
      <c r="X36" s="15">
        <f t="shared" si="20"/>
        <v>20</v>
      </c>
      <c r="Y36" s="15">
        <f t="shared" si="21"/>
        <v>10</v>
      </c>
      <c r="Z36" s="15">
        <f t="shared" si="7"/>
        <v>100</v>
      </c>
      <c r="AA36" s="15">
        <f t="shared" si="4"/>
        <v>60</v>
      </c>
      <c r="AB36" s="15">
        <f t="shared" si="8"/>
        <v>5</v>
      </c>
      <c r="AC36" s="15">
        <f t="shared" si="9"/>
        <v>35</v>
      </c>
      <c r="AD36" s="15">
        <f t="shared" si="5"/>
        <v>100</v>
      </c>
      <c r="AE36" s="3" t="s">
        <v>33</v>
      </c>
      <c r="AF36" s="19" t="s">
        <v>70</v>
      </c>
    </row>
    <row r="37" spans="1:32" ht="72" x14ac:dyDescent="0.2">
      <c r="A37" s="3">
        <v>4</v>
      </c>
      <c r="B37" s="3" t="s">
        <v>29</v>
      </c>
      <c r="C37" s="3" t="s">
        <v>32</v>
      </c>
      <c r="D37" s="21" t="s">
        <v>26</v>
      </c>
      <c r="E37" s="21" t="s">
        <v>27</v>
      </c>
      <c r="F37" s="3" t="s">
        <v>28</v>
      </c>
      <c r="G37" s="21" t="s">
        <v>54</v>
      </c>
      <c r="H37" s="3" t="s">
        <v>55</v>
      </c>
      <c r="I37" s="18">
        <v>27170675</v>
      </c>
      <c r="J37" s="3">
        <v>50</v>
      </c>
      <c r="K37" s="3">
        <v>250</v>
      </c>
      <c r="L37" s="18">
        <v>91330</v>
      </c>
      <c r="M37" s="18">
        <v>91330</v>
      </c>
      <c r="N37" s="19" t="s">
        <v>70</v>
      </c>
      <c r="O37" s="3" t="s">
        <v>33</v>
      </c>
      <c r="P37" s="15">
        <f t="shared" si="6"/>
        <v>100</v>
      </c>
      <c r="Q37" s="15">
        <v>1</v>
      </c>
      <c r="R37" s="15">
        <v>9</v>
      </c>
      <c r="S37" s="16">
        <v>4</v>
      </c>
      <c r="T37" s="15">
        <v>9</v>
      </c>
      <c r="U37" s="17">
        <v>9</v>
      </c>
      <c r="V37" s="15">
        <f t="shared" si="18"/>
        <v>40</v>
      </c>
      <c r="W37" s="15">
        <f t="shared" si="19"/>
        <v>13.333333333333332</v>
      </c>
      <c r="X37" s="15">
        <f t="shared" si="20"/>
        <v>20</v>
      </c>
      <c r="Y37" s="15">
        <f t="shared" si="21"/>
        <v>10</v>
      </c>
      <c r="Z37" s="15">
        <f t="shared" si="7"/>
        <v>83.333333333333329</v>
      </c>
      <c r="AA37" s="15">
        <f t="shared" si="4"/>
        <v>49.999999999999993</v>
      </c>
      <c r="AB37" s="15">
        <f t="shared" si="8"/>
        <v>5</v>
      </c>
      <c r="AC37" s="15">
        <f t="shared" si="9"/>
        <v>35</v>
      </c>
      <c r="AD37" s="15">
        <f t="shared" si="5"/>
        <v>90</v>
      </c>
      <c r="AE37" s="3" t="s">
        <v>41</v>
      </c>
      <c r="AF37" s="12" t="s">
        <v>59</v>
      </c>
    </row>
    <row r="38" spans="1:32" ht="72" x14ac:dyDescent="0.2">
      <c r="A38" s="3">
        <v>5</v>
      </c>
      <c r="B38" s="3" t="s">
        <v>30</v>
      </c>
      <c r="C38" s="3" t="s">
        <v>32</v>
      </c>
      <c r="D38" s="21" t="s">
        <v>26</v>
      </c>
      <c r="E38" s="21" t="s">
        <v>27</v>
      </c>
      <c r="F38" s="3" t="s">
        <v>28</v>
      </c>
      <c r="G38" s="21" t="s">
        <v>54</v>
      </c>
      <c r="H38" s="3" t="s">
        <v>55</v>
      </c>
      <c r="I38" s="18">
        <v>27170675</v>
      </c>
      <c r="J38" s="3">
        <v>50</v>
      </c>
      <c r="K38" s="3">
        <v>250</v>
      </c>
      <c r="L38" s="18">
        <v>91330</v>
      </c>
      <c r="M38" s="18">
        <v>91330</v>
      </c>
      <c r="N38" s="19" t="s">
        <v>70</v>
      </c>
      <c r="O38" s="3" t="s">
        <v>33</v>
      </c>
      <c r="P38" s="15">
        <f t="shared" ref="P38" si="22">((L38/M38)*100)</f>
        <v>100</v>
      </c>
      <c r="Q38" s="15">
        <v>1</v>
      </c>
      <c r="R38" s="15">
        <v>9</v>
      </c>
      <c r="S38" s="16">
        <v>4</v>
      </c>
      <c r="T38" s="15">
        <v>9</v>
      </c>
      <c r="U38" s="17">
        <v>9</v>
      </c>
      <c r="V38" s="15">
        <f t="shared" si="18"/>
        <v>40</v>
      </c>
      <c r="W38" s="15">
        <f t="shared" si="19"/>
        <v>13.333333333333332</v>
      </c>
      <c r="X38" s="15">
        <f t="shared" si="20"/>
        <v>20</v>
      </c>
      <c r="Y38" s="15">
        <f t="shared" si="21"/>
        <v>10</v>
      </c>
      <c r="Z38" s="15">
        <f t="shared" si="7"/>
        <v>83.333333333333329</v>
      </c>
      <c r="AA38" s="15">
        <f t="shared" si="4"/>
        <v>49.999999999999993</v>
      </c>
      <c r="AB38" s="15">
        <f t="shared" si="8"/>
        <v>5</v>
      </c>
      <c r="AC38" s="15">
        <f t="shared" si="9"/>
        <v>35</v>
      </c>
      <c r="AD38" s="15">
        <f t="shared" si="5"/>
        <v>90</v>
      </c>
      <c r="AE38" s="3" t="s">
        <v>41</v>
      </c>
      <c r="AF38" s="12" t="s">
        <v>59</v>
      </c>
    </row>
    <row r="39" spans="1:32" ht="72.75" thickBot="1" x14ac:dyDescent="0.25">
      <c r="A39" s="3">
        <v>6</v>
      </c>
      <c r="B39" s="3" t="s">
        <v>31</v>
      </c>
      <c r="C39" s="3" t="s">
        <v>32</v>
      </c>
      <c r="D39" s="21" t="s">
        <v>26</v>
      </c>
      <c r="E39" s="21" t="s">
        <v>27</v>
      </c>
      <c r="F39" s="3" t="s">
        <v>28</v>
      </c>
      <c r="G39" s="21" t="s">
        <v>54</v>
      </c>
      <c r="H39" s="3" t="s">
        <v>55</v>
      </c>
      <c r="I39" s="18">
        <v>27170675</v>
      </c>
      <c r="J39" s="3">
        <v>50</v>
      </c>
      <c r="K39" s="3">
        <v>250</v>
      </c>
      <c r="L39" s="18">
        <v>91330</v>
      </c>
      <c r="M39" s="18">
        <v>91330</v>
      </c>
      <c r="N39" s="19" t="s">
        <v>70</v>
      </c>
      <c r="O39" s="3" t="s">
        <v>33</v>
      </c>
      <c r="P39" s="15">
        <f t="shared" si="6"/>
        <v>100</v>
      </c>
      <c r="Q39" s="15">
        <v>1</v>
      </c>
      <c r="R39" s="15">
        <v>9</v>
      </c>
      <c r="S39" s="16">
        <v>4</v>
      </c>
      <c r="T39" s="15">
        <v>9</v>
      </c>
      <c r="U39" s="17">
        <v>9</v>
      </c>
      <c r="V39" s="15">
        <f t="shared" si="18"/>
        <v>40</v>
      </c>
      <c r="W39" s="15">
        <f t="shared" si="19"/>
        <v>13.333333333333332</v>
      </c>
      <c r="X39" s="15">
        <f t="shared" si="20"/>
        <v>20</v>
      </c>
      <c r="Y39" s="15">
        <f t="shared" si="21"/>
        <v>10</v>
      </c>
      <c r="Z39" s="15">
        <f t="shared" si="7"/>
        <v>83.333333333333329</v>
      </c>
      <c r="AA39" s="15">
        <f t="shared" si="4"/>
        <v>49.999999999999993</v>
      </c>
      <c r="AB39" s="15">
        <f t="shared" si="8"/>
        <v>5</v>
      </c>
      <c r="AC39" s="15">
        <f t="shared" si="9"/>
        <v>35</v>
      </c>
      <c r="AD39" s="15">
        <f t="shared" si="5"/>
        <v>90</v>
      </c>
      <c r="AE39" s="3" t="s">
        <v>41</v>
      </c>
      <c r="AF39" s="12" t="s">
        <v>59</v>
      </c>
    </row>
    <row r="40" spans="1:32" s="9" customFormat="1" ht="192.75" thickBot="1" x14ac:dyDescent="0.25">
      <c r="A40" s="3">
        <v>4</v>
      </c>
      <c r="B40" s="3" t="s">
        <v>29</v>
      </c>
      <c r="C40" s="3" t="s">
        <v>32</v>
      </c>
      <c r="D40" s="21" t="s">
        <v>26</v>
      </c>
      <c r="E40" s="21" t="s">
        <v>27</v>
      </c>
      <c r="F40" s="3" t="s">
        <v>28</v>
      </c>
      <c r="G40" s="21" t="s">
        <v>56</v>
      </c>
      <c r="H40" s="3" t="s">
        <v>57</v>
      </c>
      <c r="I40" s="18">
        <v>22832500</v>
      </c>
      <c r="J40" s="3">
        <v>50</v>
      </c>
      <c r="K40" s="3">
        <v>250</v>
      </c>
      <c r="L40" s="18">
        <v>91330</v>
      </c>
      <c r="M40" s="18">
        <v>91330</v>
      </c>
      <c r="N40" s="19" t="s">
        <v>70</v>
      </c>
      <c r="O40" s="3" t="s">
        <v>33</v>
      </c>
      <c r="P40" s="15">
        <f t="shared" ref="P40" si="23">((L40/M40)*100)</f>
        <v>100</v>
      </c>
      <c r="Q40" s="15">
        <v>1</v>
      </c>
      <c r="R40" s="15">
        <v>3</v>
      </c>
      <c r="S40" s="16">
        <v>0</v>
      </c>
      <c r="T40" s="15">
        <v>9</v>
      </c>
      <c r="U40" s="17">
        <v>6</v>
      </c>
      <c r="V40" s="15">
        <f t="shared" si="18"/>
        <v>13.333333333333332</v>
      </c>
      <c r="W40" s="15">
        <f t="shared" si="19"/>
        <v>0</v>
      </c>
      <c r="X40" s="15">
        <f t="shared" si="20"/>
        <v>20</v>
      </c>
      <c r="Y40" s="15">
        <f t="shared" si="21"/>
        <v>6.6666666666666661</v>
      </c>
      <c r="Z40" s="15">
        <f t="shared" si="7"/>
        <v>40</v>
      </c>
      <c r="AA40" s="15">
        <f t="shared" si="4"/>
        <v>24</v>
      </c>
      <c r="AB40" s="15">
        <f t="shared" si="8"/>
        <v>5</v>
      </c>
      <c r="AC40" s="15">
        <f t="shared" si="9"/>
        <v>35</v>
      </c>
      <c r="AD40" s="15">
        <f t="shared" si="5"/>
        <v>64</v>
      </c>
      <c r="AE40" s="3" t="s">
        <v>41</v>
      </c>
      <c r="AF40" s="12" t="s">
        <v>68</v>
      </c>
    </row>
    <row r="41" spans="1:32" s="9" customFormat="1" ht="192" x14ac:dyDescent="0.2">
      <c r="A41" s="3">
        <v>5</v>
      </c>
      <c r="B41" s="3" t="s">
        <v>30</v>
      </c>
      <c r="C41" s="3" t="s">
        <v>32</v>
      </c>
      <c r="D41" s="21" t="s">
        <v>26</v>
      </c>
      <c r="E41" s="21" t="s">
        <v>27</v>
      </c>
      <c r="F41" s="3" t="s">
        <v>28</v>
      </c>
      <c r="G41" s="21" t="s">
        <v>56</v>
      </c>
      <c r="H41" s="3" t="s">
        <v>57</v>
      </c>
      <c r="I41" s="18">
        <v>22832500</v>
      </c>
      <c r="J41" s="3">
        <v>50</v>
      </c>
      <c r="K41" s="3">
        <v>250</v>
      </c>
      <c r="L41" s="18">
        <v>91330</v>
      </c>
      <c r="M41" s="18">
        <v>91330</v>
      </c>
      <c r="N41" s="19" t="s">
        <v>70</v>
      </c>
      <c r="O41" s="3" t="s">
        <v>33</v>
      </c>
      <c r="P41" s="15">
        <f t="shared" si="6"/>
        <v>100</v>
      </c>
      <c r="Q41" s="15">
        <v>1</v>
      </c>
      <c r="R41" s="15">
        <v>3</v>
      </c>
      <c r="S41" s="16">
        <v>0</v>
      </c>
      <c r="T41" s="15">
        <v>9</v>
      </c>
      <c r="U41" s="17">
        <v>6</v>
      </c>
      <c r="V41" s="15">
        <f t="shared" si="18"/>
        <v>13.333333333333332</v>
      </c>
      <c r="W41" s="15">
        <f t="shared" si="19"/>
        <v>0</v>
      </c>
      <c r="X41" s="15">
        <f t="shared" si="20"/>
        <v>20</v>
      </c>
      <c r="Y41" s="15">
        <f t="shared" si="21"/>
        <v>6.6666666666666661</v>
      </c>
      <c r="Z41" s="15">
        <f t="shared" si="7"/>
        <v>40</v>
      </c>
      <c r="AA41" s="15">
        <f t="shared" si="4"/>
        <v>24</v>
      </c>
      <c r="AB41" s="15">
        <f t="shared" si="8"/>
        <v>5</v>
      </c>
      <c r="AC41" s="15">
        <f t="shared" si="9"/>
        <v>35</v>
      </c>
      <c r="AD41" s="15">
        <f t="shared" si="5"/>
        <v>64</v>
      </c>
      <c r="AE41" s="3" t="s">
        <v>41</v>
      </c>
      <c r="AF41" s="12" t="s">
        <v>68</v>
      </c>
    </row>
    <row r="42" spans="1:32" s="10" customFormat="1" ht="192.75" thickBot="1" x14ac:dyDescent="0.25">
      <c r="A42" s="3">
        <v>6</v>
      </c>
      <c r="B42" s="3" t="s">
        <v>31</v>
      </c>
      <c r="C42" s="3" t="s">
        <v>32</v>
      </c>
      <c r="D42" s="21" t="s">
        <v>26</v>
      </c>
      <c r="E42" s="21" t="s">
        <v>27</v>
      </c>
      <c r="F42" s="3" t="s">
        <v>28</v>
      </c>
      <c r="G42" s="21" t="s">
        <v>56</v>
      </c>
      <c r="H42" s="3" t="s">
        <v>57</v>
      </c>
      <c r="I42" s="18">
        <v>22832500</v>
      </c>
      <c r="J42" s="3">
        <v>50</v>
      </c>
      <c r="K42" s="3">
        <v>250</v>
      </c>
      <c r="L42" s="18">
        <v>91330</v>
      </c>
      <c r="M42" s="18">
        <v>91330</v>
      </c>
      <c r="N42" s="19" t="s">
        <v>70</v>
      </c>
      <c r="O42" s="3" t="s">
        <v>33</v>
      </c>
      <c r="P42" s="15">
        <f t="shared" si="6"/>
        <v>100</v>
      </c>
      <c r="Q42" s="15">
        <v>1</v>
      </c>
      <c r="R42" s="15">
        <v>3</v>
      </c>
      <c r="S42" s="16">
        <v>0</v>
      </c>
      <c r="T42" s="15">
        <v>9</v>
      </c>
      <c r="U42" s="17">
        <v>6</v>
      </c>
      <c r="V42" s="15">
        <f t="shared" si="18"/>
        <v>13.333333333333332</v>
      </c>
      <c r="W42" s="15">
        <f t="shared" si="19"/>
        <v>0</v>
      </c>
      <c r="X42" s="15">
        <f t="shared" si="20"/>
        <v>20</v>
      </c>
      <c r="Y42" s="15">
        <f t="shared" si="21"/>
        <v>6.6666666666666661</v>
      </c>
      <c r="Z42" s="15">
        <f t="shared" si="7"/>
        <v>40</v>
      </c>
      <c r="AA42" s="15">
        <f t="shared" si="4"/>
        <v>24</v>
      </c>
      <c r="AB42" s="15">
        <f t="shared" si="8"/>
        <v>5</v>
      </c>
      <c r="AC42" s="15">
        <f t="shared" si="9"/>
        <v>35</v>
      </c>
      <c r="AD42" s="15">
        <f t="shared" si="5"/>
        <v>64</v>
      </c>
      <c r="AE42" s="3" t="s">
        <v>41</v>
      </c>
      <c r="AF42" s="12" t="s">
        <v>68</v>
      </c>
    </row>
    <row r="43" spans="1:32" x14ac:dyDescent="0.2">
      <c r="AF43" s="7"/>
    </row>
  </sheetData>
  <autoFilter ref="A1:AF42" xr:uid="{308CA5E3-5A2C-4CAC-A183-110AFBDE7590}"/>
  <phoneticPr fontId="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Evaluación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Camilo Montoya</dc:creator>
  <cp:keywords/>
  <dc:description/>
  <cp:lastModifiedBy>Cristofer Garces</cp:lastModifiedBy>
  <cp:revision/>
  <dcterms:created xsi:type="dcterms:W3CDTF">2022-02-07T18:56:59Z</dcterms:created>
  <dcterms:modified xsi:type="dcterms:W3CDTF">2026-03-23T21:29:03Z</dcterms:modified>
  <cp:category/>
  <cp:contentStatus/>
</cp:coreProperties>
</file>